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480" windowHeight="8250"/>
  </bookViews>
  <sheets>
    <sheet name="P2 Presupuesto Aprobado-Ejec 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9" i="2" l="1"/>
  <c r="N52" i="2"/>
  <c r="N43" i="2"/>
  <c r="N33" i="2"/>
  <c r="N23" i="2"/>
  <c r="N17" i="2"/>
  <c r="M69" i="2" l="1"/>
  <c r="G59" i="2" l="1"/>
  <c r="C17" i="2" l="1"/>
  <c r="C23" i="2"/>
  <c r="C33" i="2"/>
  <c r="C59" i="2"/>
  <c r="C69" i="2"/>
  <c r="C52" i="2"/>
  <c r="C43" i="2"/>
  <c r="B43" i="2" l="1"/>
  <c r="B33" i="2"/>
  <c r="O69" i="2" l="1"/>
  <c r="O59" i="2"/>
  <c r="O52" i="2"/>
  <c r="O43" i="2"/>
  <c r="O33" i="2"/>
  <c r="O23" i="2"/>
  <c r="O17" i="2"/>
  <c r="O90" i="2" l="1"/>
  <c r="B59" i="2" l="1"/>
  <c r="B52" i="2"/>
  <c r="B23" i="2"/>
  <c r="B17" i="2"/>
  <c r="M59" i="2" l="1"/>
  <c r="B85" i="2" l="1"/>
  <c r="B82" i="2"/>
  <c r="B77" i="2"/>
  <c r="B74" i="2"/>
  <c r="B69" i="2"/>
  <c r="L52" i="2"/>
  <c r="M52" i="2"/>
  <c r="L43" i="2"/>
  <c r="M43" i="2"/>
  <c r="L33" i="2"/>
  <c r="M33" i="2"/>
  <c r="L23" i="2"/>
  <c r="M23" i="2"/>
  <c r="E59" i="2"/>
  <c r="F59" i="2"/>
  <c r="H59" i="2"/>
  <c r="I59" i="2"/>
  <c r="J59" i="2"/>
  <c r="K59" i="2"/>
  <c r="D59" i="2"/>
  <c r="E52" i="2"/>
  <c r="F52" i="2"/>
  <c r="G52" i="2"/>
  <c r="H52" i="2"/>
  <c r="I52" i="2"/>
  <c r="J52" i="2"/>
  <c r="K52" i="2"/>
  <c r="D52" i="2"/>
  <c r="E43" i="2"/>
  <c r="F43" i="2"/>
  <c r="G43" i="2"/>
  <c r="H43" i="2"/>
  <c r="I43" i="2"/>
  <c r="J43" i="2"/>
  <c r="K43" i="2"/>
  <c r="D43" i="2"/>
  <c r="E33" i="2"/>
  <c r="F33" i="2"/>
  <c r="G33" i="2"/>
  <c r="H33" i="2"/>
  <c r="I33" i="2"/>
  <c r="J33" i="2"/>
  <c r="K33" i="2"/>
  <c r="D33" i="2"/>
  <c r="E23" i="2"/>
  <c r="F23" i="2"/>
  <c r="G23" i="2"/>
  <c r="H23" i="2"/>
  <c r="I23" i="2"/>
  <c r="J23" i="2"/>
  <c r="K23" i="2"/>
  <c r="D23" i="2"/>
  <c r="E17" i="2"/>
  <c r="F17" i="2"/>
  <c r="G17" i="2"/>
  <c r="H17" i="2"/>
  <c r="I17" i="2"/>
  <c r="J17" i="2"/>
  <c r="K17" i="2"/>
  <c r="D17" i="2"/>
  <c r="F90" i="2" l="1"/>
  <c r="H90" i="2"/>
  <c r="I90" i="2"/>
  <c r="E90" i="2"/>
  <c r="G90" i="2"/>
  <c r="D90" i="2"/>
  <c r="K90" i="2"/>
  <c r="J90" i="2"/>
  <c r="B90" i="2"/>
  <c r="P47" i="2"/>
  <c r="P48" i="2"/>
  <c r="P49" i="2"/>
  <c r="P51" i="2"/>
  <c r="P53" i="2"/>
  <c r="P54" i="2"/>
  <c r="P55" i="2"/>
  <c r="P56" i="2"/>
  <c r="P57" i="2"/>
  <c r="P58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21" i="2"/>
  <c r="L59" i="2"/>
  <c r="L17" i="2"/>
  <c r="M17" i="2"/>
  <c r="C87" i="2"/>
  <c r="C84" i="2"/>
  <c r="C77" i="2"/>
  <c r="C74" i="2" s="1"/>
  <c r="L90" i="2" l="1"/>
  <c r="N90" i="2"/>
  <c r="C90" i="2"/>
  <c r="M90" i="2"/>
  <c r="P52" i="2"/>
  <c r="P59" i="2"/>
  <c r="P22" i="2"/>
  <c r="P19" i="2"/>
  <c r="P31" i="2"/>
  <c r="P29" i="2"/>
  <c r="P27" i="2"/>
  <c r="P25" i="2"/>
  <c r="P42" i="2"/>
  <c r="P40" i="2"/>
  <c r="P38" i="2"/>
  <c r="P36" i="2"/>
  <c r="P34" i="2"/>
  <c r="P45" i="2"/>
  <c r="P20" i="2"/>
  <c r="P18" i="2"/>
  <c r="P32" i="2"/>
  <c r="P30" i="2"/>
  <c r="P28" i="2"/>
  <c r="P26" i="2"/>
  <c r="P24" i="2"/>
  <c r="P41" i="2"/>
  <c r="P39" i="2"/>
  <c r="P37" i="2"/>
  <c r="P35" i="2"/>
  <c r="P50" i="2"/>
  <c r="P46" i="2"/>
  <c r="P44" i="2"/>
  <c r="P33" i="2" l="1"/>
  <c r="P43" i="2"/>
  <c r="P23" i="2"/>
  <c r="P17" i="2"/>
  <c r="P90" i="2" l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<sst xmlns="http://schemas.openxmlformats.org/spreadsheetml/2006/main" count="97" uniqueCount="97">
  <si>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</si>
  <si>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</si>
  <si>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</si>
  <si>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</si>
  <si>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</si>
  <si>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</si>
  <si>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</si>
  <si>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</si>
  <si>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</si>
  <si>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</si>
  <si>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</si>
  <si>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</si>
  <si>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</si>
  <si>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</si>
  <si>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</si>
  <si>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</si>
  <si>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</si>
  <si>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</si>
  <si>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</si>
  <si>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</si>
  <si>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</si>
  <si>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</si>
  <si>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</si>
  <si>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</si>
  <si>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</si>
  <si>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</si>
  <si>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</si>
  <si>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</si>
  <si>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</si>
  <si>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</si>
  <si>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</si>
  <si>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</si>
  <si>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</si>
  <si>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</si>
  <si>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</si>
  <si>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</si>
  <si>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</si>
  <si>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</si>
  <si>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</si>
  <si>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</si>
  <si>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</si>
  <si>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</si>
  <si>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</si>
  <si>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</si>
  <si>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</si>
  <si>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</si>
  <si>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</si>
  <si>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</si>
  <si>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</si>
  <si>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</si>
  <si>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</si>
  <si>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</si>
  <si>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</si>
  <si>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</si>
  <si>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</si>
  <si>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</si>
  <si>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</si>
  <si>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</si>
  <si>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</si>
  <si>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</si>
  <si>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</si>
  <si>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</si>
  <si>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</si>
  <si>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</si>
  <si>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</si>
  <si>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</si>
  <si>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</si>
  <si>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</si>
  <si>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</si>
  <si>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</si>
  <si>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</si>
  <si>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</si>
  <si>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</si>
  <si>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</si>
  <si>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</si>
  <si>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</si>
  <si>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</si>
  <si>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</si>
  <si>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</si>
  <si>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</si>
  <si>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</si>
  <si>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</si>
  <si>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</si>
  <si>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</si>
  <si>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</si>
  <si>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</si>
  <si>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</si>
  <si>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</si>
  <si>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</si>
  <si>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</si>
  <si>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</si>
  <si>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</si>
  <si>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</si>
  <si>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Reporte Disponibilidad Presupuestaria y Ejecución</t>
  </si>
  <si>
    <t>Presupuesto             Modificado</t>
  </si>
  <si>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 Se refiere al presupuesto aprobado en caso de que el Congreso Nacional apruebe un presupuesto complementario. </t>
    </r>
  </si>
  <si>
    <t>DEL 1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</si>
</sst>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Border="1"/>
    <xf numFmtId="0" fontId="5" fillId="2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indent="2"/>
    </xf>
    <xf numFmtId="43" fontId="6" fillId="0" borderId="0" xfId="1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 wrapText="1" indent="2"/>
    </xf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0" fontId="5" fillId="7" borderId="0" xfId="0" applyFont="1" applyFill="1" applyBorder="1" applyAlignment="1">
      <alignment horizontal="left" indent="1"/>
    </xf>
    <xf numFmtId="0" fontId="6" fillId="7" borderId="0" xfId="0" applyFont="1" applyFill="1" applyBorder="1" applyAlignment="1">
      <alignment horizontal="left" indent="1"/>
    </xf>
    <xf numFmtId="0" fontId="7" fillId="8" borderId="0" xfId="0" applyFont="1" applyFill="1" applyBorder="1" applyAlignment="1">
      <alignment vertical="center"/>
    </xf>
    <xf numFmtId="0" fontId="0" fillId="0" borderId="0" xfId="0" applyBorder="1" applyAlignment="1">
      <alignment vertical="justify" wrapText="1"/>
    </xf>
    <xf numFmtId="43" fontId="11" fillId="7" borderId="0" xfId="1" applyFont="1" applyFill="1" applyBorder="1"/>
    <xf numFmtId="43" fontId="12" fillId="0" borderId="0" xfId="0" applyNumberFormat="1" applyFont="1" applyBorder="1"/>
    <xf numFmtId="43" fontId="12" fillId="0" borderId="0" xfId="1" applyFont="1" applyBorder="1"/>
    <xf numFmtId="0" fontId="12" fillId="0" borderId="0" xfId="0" applyFont="1" applyBorder="1"/>
    <xf numFmtId="43" fontId="14" fillId="9" borderId="0" xfId="1" applyFont="1" applyFill="1" applyBorder="1" applyAlignment="1">
      <alignment vertical="center" wrapText="1"/>
    </xf>
    <xf numFmtId="43" fontId="8" fillId="6" borderId="0" xfId="0" applyNumberFormat="1" applyFont="1" applyFill="1" applyBorder="1" applyAlignment="1">
      <alignment horizontal="center"/>
    </xf>
    <xf numFmtId="43" fontId="11" fillId="7" borderId="0" xfId="1" applyNumberFormat="1" applyFont="1" applyFill="1" applyBorder="1"/>
    <xf numFmtId="43" fontId="12" fillId="0" borderId="0" xfId="1" applyNumberFormat="1" applyFont="1" applyBorder="1"/>
    <xf numFmtId="43" fontId="12" fillId="0" borderId="0" xfId="0" applyNumberFormat="1" applyFont="1" applyBorder="1" applyAlignment="1"/>
    <xf numFmtId="43" fontId="12" fillId="7" borderId="0" xfId="0" applyNumberFormat="1" applyFont="1" applyFill="1" applyBorder="1"/>
    <xf numFmtId="43" fontId="11" fillId="2" borderId="0" xfId="0" applyNumberFormat="1" applyFont="1" applyFill="1" applyBorder="1"/>
    <xf numFmtId="43" fontId="14" fillId="9" borderId="0" xfId="1" applyNumberFormat="1" applyFont="1" applyFill="1" applyBorder="1" applyAlignment="1">
      <alignment vertical="center" wrapText="1"/>
    </xf>
    <xf numFmtId="43" fontId="0" fillId="0" borderId="0" xfId="0" applyNumberFormat="1" applyBorder="1"/>
    <xf numFmtId="164" fontId="11" fillId="0" borderId="0" xfId="0" applyNumberFormat="1" applyFont="1" applyBorder="1"/>
    <xf numFmtId="43" fontId="11" fillId="0" borderId="0" xfId="0" applyNumberFormat="1" applyFont="1" applyBorder="1"/>
    <xf numFmtId="4" fontId="11" fillId="7" borderId="0" xfId="1" applyNumberFormat="1" applyFont="1" applyFill="1" applyBorder="1" applyAlignment="1">
      <alignment vertical="center" wrapText="1"/>
    </xf>
    <xf numFmtId="43" fontId="11" fillId="7" borderId="0" xfId="0" applyNumberFormat="1" applyFont="1" applyFill="1" applyBorder="1"/>
    <xf numFmtId="43" fontId="15" fillId="0" borderId="0" xfId="0" applyNumberFormat="1" applyFont="1" applyBorder="1" applyAlignment="1">
      <alignment horizontal="right"/>
    </xf>
    <xf numFmtId="43" fontId="12" fillId="3" borderId="0" xfId="0" applyNumberFormat="1" applyFont="1" applyFill="1" applyBorder="1"/>
    <xf numFmtId="4" fontId="11" fillId="7" borderId="0" xfId="0" applyNumberFormat="1" applyFont="1" applyFill="1" applyBorder="1" applyAlignment="1">
      <alignment vertical="center" wrapText="1"/>
    </xf>
    <xf numFmtId="4" fontId="12" fillId="0" borderId="0" xfId="0" applyNumberFormat="1" applyFont="1" applyBorder="1" applyAlignment="1">
      <alignment vertical="center" wrapText="1"/>
    </xf>
    <xf numFmtId="43" fontId="12" fillId="7" borderId="0" xfId="1" applyFont="1" applyFill="1" applyBorder="1"/>
    <xf numFmtId="165" fontId="12" fillId="0" borderId="0" xfId="0" applyNumberFormat="1" applyFont="1" applyBorder="1" applyAlignment="1">
      <alignment vertical="center" wrapText="1"/>
    </xf>
    <xf numFmtId="165" fontId="11" fillId="4" borderId="0" xfId="0" applyNumberFormat="1" applyFont="1" applyFill="1" applyBorder="1" applyAlignment="1">
      <alignment horizontal="center" vertical="center" wrapText="1"/>
    </xf>
    <xf numFmtId="43" fontId="11" fillId="4" borderId="0" xfId="1" applyFont="1" applyFill="1" applyBorder="1" applyAlignment="1">
      <alignment horizontal="center" vertical="center" wrapText="1"/>
    </xf>
    <xf numFmtId="165" fontId="12" fillId="7" borderId="0" xfId="0" applyNumberFormat="1" applyFont="1" applyFill="1" applyBorder="1" applyAlignment="1">
      <alignment vertical="center" wrapText="1"/>
    </xf>
    <xf numFmtId="165" fontId="11" fillId="0" borderId="0" xfId="0" applyNumberFormat="1" applyFont="1" applyBorder="1" applyAlignment="1">
      <alignment vertical="center" wrapText="1"/>
    </xf>
    <xf numFmtId="165" fontId="11" fillId="2" borderId="0" xfId="0" applyNumberFormat="1" applyFont="1" applyFill="1" applyBorder="1" applyAlignment="1">
      <alignment vertical="center" wrapText="1"/>
    </xf>
    <xf numFmtId="43" fontId="12" fillId="2" borderId="0" xfId="1" applyFont="1" applyFill="1" applyBorder="1"/>
    <xf numFmtId="43" fontId="14" fillId="9" borderId="0" xfId="0" applyNumberFormat="1" applyFont="1" applyFill="1" applyBorder="1"/>
    <xf numFmtId="43" fontId="11" fillId="7" borderId="0" xfId="0" applyNumberFormat="1" applyFont="1" applyFill="1" applyBorder="1" applyAlignment="1">
      <alignment vertical="center" wrapText="1"/>
    </xf>
    <xf numFmtId="43" fontId="12" fillId="7" borderId="0" xfId="1" applyNumberFormat="1" applyFont="1" applyFill="1" applyBorder="1"/>
    <xf numFmtId="43" fontId="12" fillId="0" borderId="0" xfId="0" applyNumberFormat="1" applyFont="1" applyBorder="1" applyAlignment="1">
      <alignment vertical="center" wrapText="1"/>
    </xf>
    <xf numFmtId="4" fontId="12" fillId="0" borderId="0" xfId="0" applyNumberFormat="1" applyFont="1"/>
    <xf numFmtId="43" fontId="12" fillId="0" borderId="0" xfId="1" applyFont="1"/>
    <xf numFmtId="43" fontId="13" fillId="0" borderId="0" xfId="0" applyNumberFormat="1" applyFont="1" applyBorder="1" applyAlignment="1">
      <alignment horizontal="right" vertical="top"/>
    </xf>
    <xf numFmtId="43" fontId="13" fillId="2" borderId="0" xfId="0" applyNumberFormat="1" applyFont="1" applyFill="1" applyBorder="1" applyAlignment="1">
      <alignment horizontal="right" vertical="top"/>
    </xf>
    <xf numFmtId="43" fontId="12" fillId="2" borderId="0" xfId="1" applyNumberFormat="1" applyFont="1" applyFill="1" applyBorder="1"/>
    <xf numFmtId="4" fontId="12" fillId="0" borderId="0" xfId="0" applyNumberFormat="1" applyFont="1" applyBorder="1"/>
    <xf numFmtId="43" fontId="13" fillId="0" borderId="0" xfId="0" applyNumberFormat="1" applyFont="1" applyBorder="1" applyAlignment="1">
      <alignment vertical="top"/>
    </xf>
    <xf numFmtId="43" fontId="13" fillId="2" borderId="0" xfId="0" applyNumberFormat="1" applyFont="1" applyFill="1" applyBorder="1" applyAlignment="1">
      <alignment vertical="top"/>
    </xf>
    <xf numFmtId="43" fontId="13" fillId="0" borderId="0" xfId="0" applyNumberFormat="1" applyFont="1" applyBorder="1" applyAlignment="1">
      <alignment horizontal="left" vertical="top"/>
    </xf>
    <xf numFmtId="43" fontId="12" fillId="2" borderId="0" xfId="1" applyNumberFormat="1" applyFont="1" applyFill="1" applyBorder="1" applyAlignment="1">
      <alignment vertical="top"/>
    </xf>
    <xf numFmtId="43" fontId="12" fillId="0" borderId="0" xfId="1" applyNumberFormat="1" applyFont="1" applyBorder="1" applyAlignment="1">
      <alignment vertical="top"/>
    </xf>
    <xf numFmtId="43" fontId="12" fillId="2" borderId="0" xfId="0" applyNumberFormat="1" applyFont="1" applyFill="1" applyBorder="1"/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43" fontId="0" fillId="0" borderId="0" xfId="0" applyNumberForma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7" fillId="5" borderId="0" xfId="0" applyFont="1" applyFill="1" applyBorder="1" applyAlignment="1">
      <alignment horizontal="left" vertical="center"/>
    </xf>
    <xf numFmtId="43" fontId="8" fillId="5" borderId="0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Border="1" applyAlignment="1">
      <alignment vertical="justify" wrapText="1"/>
    </xf>
    <xf numFmtId="0" fontId="8" fillId="6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2628900</xdr:colOff>
      <xdr:row>95</xdr:row>
      <xdr:rowOff>142875</xdr:rowOff>
    </xdr:from>
    <xdr:to>
      <xdr:col>0</xdr:col>
      <xdr:colOff>4600575</xdr:colOff>
      <xdr:row>99</xdr:row>
      <xdr:rowOff>0</xdr:rowOff>
    </xdr:to>
    <xdr:sp macro="" textlink="">
      <xdr:nvSpPr>
        <xdr:cNvPr id="4" name="Rectángul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2628900" y="17745075"/>
          <a:ext cx="1971675" cy="619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PREPARADO</a:t>
          </a:r>
          <a:r>
            <a:rPr lang="es-DO" sz="1100" baseline="0">
              <a:solidFill>
                <a:schemeClr val="tx1"/>
              </a:solidFill>
            </a:rPr>
            <a:t> POR: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YANIRIS JAQUEZ </a:t>
          </a:r>
        </a:p>
        <a:p>
          <a:pPr algn="ctr"/>
          <a:r>
            <a:rPr lang="es-DO" sz="1100" b="0" baseline="0">
              <a:solidFill>
                <a:schemeClr val="tx1"/>
              </a:solidFill>
            </a:rPr>
            <a:t>ANALISTA DE PRESUPUESTO</a:t>
          </a:r>
          <a:endParaRPr lang="es-DO" sz="1100" b="0">
            <a:solidFill>
              <a:schemeClr val="tx1"/>
            </a:solidFill>
          </a:endParaRPr>
        </a:p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333375</xdr:colOff>
      <xdr:row>95</xdr:row>
      <xdr:rowOff>85725</xdr:rowOff>
    </xdr:from>
    <xdr:to>
      <xdr:col>5</xdr:col>
      <xdr:colOff>401410</xdr:colOff>
      <xdr:row>100</xdr:row>
      <xdr:rowOff>105833</xdr:rowOff>
    </xdr:to>
    <xdr:sp macro="" textlink="">
      <xdr:nvSpPr>
        <xdr:cNvPr id="8" name="Rectángul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7244292" y="17347142"/>
          <a:ext cx="2258785" cy="78210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REVISADO</a:t>
          </a:r>
          <a:r>
            <a:rPr lang="es-DO" sz="1100" baseline="0">
              <a:solidFill>
                <a:schemeClr val="tx1"/>
              </a:solidFill>
            </a:rPr>
            <a:t> POR: 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BIBIANA SEGURA VILLAR. </a:t>
          </a:r>
        </a:p>
        <a:p>
          <a:pPr algn="ctr"/>
          <a:r>
            <a:rPr lang="es-DO" sz="1100" baseline="0">
              <a:solidFill>
                <a:schemeClr val="tx1"/>
              </a:solidFill>
            </a:rPr>
            <a:t>ANALISTA DE PRESUPUESTO</a:t>
          </a:r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592667</xdr:colOff>
      <xdr:row>95</xdr:row>
      <xdr:rowOff>95250</xdr:rowOff>
    </xdr:from>
    <xdr:to>
      <xdr:col>11</xdr:col>
      <xdr:colOff>52916</xdr:colOff>
      <xdr:row>100</xdr:row>
      <xdr:rowOff>158750</xdr:rowOff>
    </xdr:to>
    <xdr:sp macro="" textlink="">
      <xdr:nvSpPr>
        <xdr:cNvPr id="11" name="Rectángulo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11557000" y="17356667"/>
          <a:ext cx="3376083" cy="825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APROBADO POR:</a:t>
          </a:r>
        </a:p>
        <a:p>
          <a:pPr algn="ctr"/>
          <a:r>
            <a:rPr lang="es-DO" sz="1100" b="1">
              <a:ln>
                <a:noFill/>
              </a:ln>
              <a:solidFill>
                <a:schemeClr val="tx1"/>
              </a:solidFill>
            </a:rPr>
            <a:t>LICDA.</a:t>
          </a:r>
          <a:r>
            <a:rPr lang="es-DO" sz="1100" b="1" baseline="0">
              <a:ln>
                <a:noFill/>
              </a:ln>
              <a:solidFill>
                <a:schemeClr val="tx1"/>
              </a:solidFill>
            </a:rPr>
            <a:t> VIOLETA HERNANDEZ P.</a:t>
          </a:r>
        </a:p>
        <a:p>
          <a:pPr algn="ctr"/>
          <a:r>
            <a:rPr lang="es-DO" sz="1100" b="0" baseline="0">
              <a:ln>
                <a:noFill/>
              </a:ln>
              <a:solidFill>
                <a:schemeClr val="tx1"/>
              </a:solidFill>
            </a:rPr>
            <a:t>D</a:t>
          </a:r>
          <a:r>
            <a:rPr lang="es-DO" sz="1100">
              <a:ln>
                <a:noFill/>
              </a:ln>
              <a:solidFill>
                <a:schemeClr val="tx1"/>
              </a:solidFill>
            </a:rPr>
            <a:t>IRECTORA FINANCIERA</a:t>
          </a:r>
        </a:p>
      </xdr:txBody>
    </xdr:sp>
    <xdr:clientData/>
  </xdr:twoCellAnchor>
  <xdr:twoCellAnchor editAs="oneCell">
    <xdr:from>
      <xdr:col>3</xdr:col>
      <xdr:colOff>269875</xdr:colOff>
      <xdr:row>0</xdr:row>
      <xdr:rowOff>71437</xdr:rowOff>
    </xdr:from>
    <xdr:to>
      <xdr:col>9</xdr:col>
      <xdr:colOff>39687</xdr:colOff>
      <xdr:row>9</xdr:row>
      <xdr:rowOff>609</xdr:rowOff>
    </xdr:to>
    <xdr:pic>
      <xdr:nvPicPr>
        <xdr:cNvPr id="7" name="15 Imagen" descr="C:\Users\kreynoso\Desktop\Banner.jpg">
          <a:extLst>
            <a:ext uri="{FF2B5EF4-FFF2-40B4-BE49-F238E27FC236}">
              <a16:creationId xmlns="" xmlns:a16="http://schemas.microsoft.com/office/drawing/2014/main" id="{A5435064-4580-41D3-B5EC-ABA4D96334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9688" y="71437"/>
          <a:ext cx="6723062" cy="1881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106"/>
  <sheetViews>
    <sheetView showGridLines="0" tabSelected="1" topLeftCell="A13" zoomScale="130" zoomScaleNormal="130" workbookViewId="0">
      <selection activeCell="C98" sqref="C98"/>
    </sheetView>
  </sheetViews>
  <sheetFormatPr baseColWidth="10" defaultColWidth="11.42578125" defaultRowHeight="15" x14ac:dyDescent="0.25"/>
  <cols>
    <col min="1" max="1" width="69.42578125" style="7" customWidth="1"/>
    <col min="2" max="2" width="17.5703125" style="1" customWidth="1"/>
    <col min="3" max="3" width="23.85546875" style="1" bestFit="1" customWidth="1"/>
    <col min="4" max="4" width="17.5703125" style="27" bestFit="1" customWidth="1"/>
    <col min="5" max="5" width="16.140625" style="27" customWidth="1"/>
    <col min="6" max="11" width="17.5703125" style="27" bestFit="1" customWidth="1"/>
    <col min="12" max="12" width="16" style="27" bestFit="1" customWidth="1"/>
    <col min="13" max="13" width="17.28515625" style="27" bestFit="1" customWidth="1"/>
    <col min="14" max="14" width="17.85546875" style="27" bestFit="1" customWidth="1"/>
    <col min="15" max="15" width="15.5703125" style="27" customWidth="1"/>
    <col min="16" max="16" width="17.42578125" style="1" customWidth="1"/>
    <col min="17" max="16384" width="11.42578125" style="1"/>
  </cols>
  <sheetData>
    <row r="6" spans="1:16" ht="28.5" customHeigh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18.75" x14ac:dyDescent="0.25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5.75" customHeight="1" x14ac:dyDescent="0.25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16" ht="15.75" customHeight="1" x14ac:dyDescent="0.25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1:16" ht="15.75" customHeight="1" x14ac:dyDescent="0.25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spans="1:16" ht="15.75" customHeight="1" x14ac:dyDescent="0.25">
      <c r="A11" s="66" t="s">
        <v>93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</row>
    <row r="12" spans="1:16" ht="15.75" customHeight="1" x14ac:dyDescent="0.25">
      <c r="A12" s="68" t="s">
        <v>96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1:16" ht="15.75" customHeight="1" x14ac:dyDescent="0.25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ht="25.5" customHeight="1" x14ac:dyDescent="0.25">
      <c r="A14" s="64" t="s">
        <v>66</v>
      </c>
      <c r="B14" s="65" t="s">
        <v>90</v>
      </c>
      <c r="C14" s="65" t="s">
        <v>94</v>
      </c>
      <c r="D14" s="71" t="s">
        <v>89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</row>
    <row r="15" spans="1:16" x14ac:dyDescent="0.25">
      <c r="A15" s="64"/>
      <c r="B15" s="65"/>
      <c r="C15" s="65"/>
      <c r="D15" s="20" t="s">
        <v>77</v>
      </c>
      <c r="E15" s="20" t="s">
        <v>78</v>
      </c>
      <c r="F15" s="20" t="s">
        <v>79</v>
      </c>
      <c r="G15" s="20" t="s">
        <v>80</v>
      </c>
      <c r="H15" s="20" t="s">
        <v>81</v>
      </c>
      <c r="I15" s="20" t="s">
        <v>82</v>
      </c>
      <c r="J15" s="20" t="s">
        <v>83</v>
      </c>
      <c r="K15" s="20" t="s">
        <v>84</v>
      </c>
      <c r="L15" s="20" t="s">
        <v>85</v>
      </c>
      <c r="M15" s="20" t="s">
        <v>86</v>
      </c>
      <c r="N15" s="20" t="s">
        <v>87</v>
      </c>
      <c r="O15" s="20" t="s">
        <v>88</v>
      </c>
      <c r="P15" s="3" t="s">
        <v>76</v>
      </c>
    </row>
    <row r="16" spans="1:16" x14ac:dyDescent="0.25">
      <c r="A16" s="4" t="s">
        <v>0</v>
      </c>
      <c r="B16" s="28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8"/>
    </row>
    <row r="17" spans="1:16" x14ac:dyDescent="0.25">
      <c r="A17" s="11" t="s">
        <v>1</v>
      </c>
      <c r="B17" s="30">
        <f>+B18+B19+B20+B21+B22</f>
        <v>1473833287</v>
      </c>
      <c r="C17" s="30">
        <f>+C18+C19+C20+C21+C22</f>
        <v>1488291529.0900002</v>
      </c>
      <c r="D17" s="15">
        <f>+D18+D19+D20+D21+D22</f>
        <v>60366109.519999996</v>
      </c>
      <c r="E17" s="15">
        <f t="shared" ref="E17:K17" si="0">+E18+E19+E20+E21+E22</f>
        <v>93328447.849999994</v>
      </c>
      <c r="F17" s="15">
        <f t="shared" si="0"/>
        <v>83488228.679999992</v>
      </c>
      <c r="G17" s="15">
        <f t="shared" si="0"/>
        <v>85977399.769999996</v>
      </c>
      <c r="H17" s="15">
        <f t="shared" si="0"/>
        <v>123073879.85999998</v>
      </c>
      <c r="I17" s="15">
        <f t="shared" si="0"/>
        <v>101553569.53</v>
      </c>
      <c r="J17" s="15">
        <f t="shared" si="0"/>
        <v>87441754.600000009</v>
      </c>
      <c r="K17" s="15">
        <f t="shared" si="0"/>
        <v>95697905.090000004</v>
      </c>
      <c r="L17" s="21">
        <f t="shared" ref="L17:M17" si="1">SUM(L18:L22)</f>
        <v>104016430.92000002</v>
      </c>
      <c r="M17" s="21">
        <f t="shared" si="1"/>
        <v>121486281.7</v>
      </c>
      <c r="N17" s="21">
        <f>SUM(N18:N22)</f>
        <v>253223027.99999997</v>
      </c>
      <c r="O17" s="21">
        <f>+O18+O19+O20+O21+O22</f>
        <v>266503687.46000004</v>
      </c>
      <c r="P17" s="31">
        <f>SUM(D17:O17)</f>
        <v>1476156722.98</v>
      </c>
    </row>
    <row r="18" spans="1:16" x14ac:dyDescent="0.25">
      <c r="A18" s="5" t="s">
        <v>2</v>
      </c>
      <c r="B18" s="48">
        <v>1106199205</v>
      </c>
      <c r="C18" s="48">
        <v>1067069372.84</v>
      </c>
      <c r="D18" s="16">
        <v>45999079.899999999</v>
      </c>
      <c r="E18" s="16">
        <v>73794734.900000006</v>
      </c>
      <c r="F18" s="16">
        <v>65225816.409999996</v>
      </c>
      <c r="G18" s="50">
        <v>68261380.609999999</v>
      </c>
      <c r="H18" s="51">
        <v>61015834.189999998</v>
      </c>
      <c r="I18" s="52">
        <v>76580494.439999998</v>
      </c>
      <c r="J18" s="22">
        <v>67318038.510000005</v>
      </c>
      <c r="K18" s="22">
        <v>77256512.390000001</v>
      </c>
      <c r="L18" s="53">
        <v>83835575.870000005</v>
      </c>
      <c r="M18" s="16">
        <v>100798771.51000001</v>
      </c>
      <c r="N18" s="16">
        <v>171932978.88999999</v>
      </c>
      <c r="O18" s="16">
        <v>170375502.24000001</v>
      </c>
      <c r="P18" s="33">
        <f t="shared" ref="P18:P81" si="2">SUM(D18:O18)</f>
        <v>1062394719.86</v>
      </c>
    </row>
    <row r="19" spans="1:16" x14ac:dyDescent="0.25">
      <c r="A19" s="5" t="s">
        <v>3</v>
      </c>
      <c r="B19" s="48">
        <v>200274564</v>
      </c>
      <c r="C19" s="48">
        <v>288090305.36000001</v>
      </c>
      <c r="D19" s="16">
        <v>7431355</v>
      </c>
      <c r="E19" s="16">
        <v>8635952.9900000002</v>
      </c>
      <c r="F19" s="16">
        <v>8835580.9199999999</v>
      </c>
      <c r="G19" s="50">
        <v>7952467.6600000001</v>
      </c>
      <c r="H19" s="51">
        <v>52835976.350000001</v>
      </c>
      <c r="I19" s="52">
        <v>14384786.859999999</v>
      </c>
      <c r="J19" s="22">
        <v>10409990.42</v>
      </c>
      <c r="K19" s="22">
        <v>8133412.7199999997</v>
      </c>
      <c r="L19" s="53">
        <v>8376467.5099999998</v>
      </c>
      <c r="M19" s="16">
        <v>7862246</v>
      </c>
      <c r="N19" s="16">
        <v>70843986.700000003</v>
      </c>
      <c r="O19" s="16">
        <v>76489614.920000002</v>
      </c>
      <c r="P19" s="33">
        <f t="shared" si="2"/>
        <v>282191838.05000001</v>
      </c>
    </row>
    <row r="20" spans="1:16" x14ac:dyDescent="0.25">
      <c r="A20" s="5" t="s">
        <v>4</v>
      </c>
      <c r="B20" s="48">
        <v>3403800</v>
      </c>
      <c r="C20" s="48">
        <v>460800</v>
      </c>
      <c r="D20" s="16"/>
      <c r="E20" s="16"/>
      <c r="F20" s="16"/>
      <c r="G20" s="16"/>
      <c r="H20" s="16"/>
      <c r="I20" s="16">
        <v>6594.56</v>
      </c>
      <c r="J20" s="16"/>
      <c r="K20" s="22"/>
      <c r="L20" s="16">
        <v>-4444.16</v>
      </c>
      <c r="M20" s="16">
        <v>8250.34</v>
      </c>
      <c r="N20" s="16">
        <v>7904</v>
      </c>
      <c r="O20" s="16">
        <v>11885.56</v>
      </c>
      <c r="P20" s="33">
        <f t="shared" si="2"/>
        <v>30190.300000000003</v>
      </c>
    </row>
    <row r="21" spans="1:16" x14ac:dyDescent="0.25">
      <c r="A21" s="5" t="s">
        <v>5</v>
      </c>
      <c r="B21" s="18"/>
      <c r="C21" s="17"/>
      <c r="D21" s="16"/>
      <c r="E21" s="16"/>
      <c r="F21" s="16"/>
      <c r="G21" s="16"/>
      <c r="H21" s="16"/>
      <c r="I21" s="16"/>
      <c r="J21" s="16"/>
      <c r="K21" s="23"/>
      <c r="L21" s="16"/>
      <c r="M21" s="16"/>
      <c r="N21" s="16"/>
      <c r="O21" s="16"/>
      <c r="P21" s="33">
        <f t="shared" si="2"/>
        <v>0</v>
      </c>
    </row>
    <row r="22" spans="1:16" x14ac:dyDescent="0.25">
      <c r="A22" s="5" t="s">
        <v>6</v>
      </c>
      <c r="B22" s="48">
        <v>163955718</v>
      </c>
      <c r="C22" s="48">
        <v>132671050.89</v>
      </c>
      <c r="D22" s="16">
        <v>6935674.6200000001</v>
      </c>
      <c r="E22" s="16">
        <v>10897759.960000001</v>
      </c>
      <c r="F22" s="16">
        <v>9426831.3499999996</v>
      </c>
      <c r="G22" s="50">
        <v>9763551.5</v>
      </c>
      <c r="H22" s="51">
        <v>9222069.3200000003</v>
      </c>
      <c r="I22" s="52">
        <v>10581693.67</v>
      </c>
      <c r="J22" s="22">
        <v>9713725.6699999999</v>
      </c>
      <c r="K22" s="22">
        <v>10307979.98</v>
      </c>
      <c r="L22" s="53">
        <v>11808831.699999999</v>
      </c>
      <c r="M22" s="16">
        <v>12817013.85</v>
      </c>
      <c r="N22" s="16">
        <v>10438158.41</v>
      </c>
      <c r="O22" s="16">
        <v>19626684.739999998</v>
      </c>
      <c r="P22" s="33">
        <f t="shared" si="2"/>
        <v>131539974.77</v>
      </c>
    </row>
    <row r="23" spans="1:16" x14ac:dyDescent="0.25">
      <c r="A23" s="11" t="s">
        <v>7</v>
      </c>
      <c r="B23" s="34">
        <f>+B24+B25+B26+B27+B28+B29+B30+B31+B32</f>
        <v>1579343518</v>
      </c>
      <c r="C23" s="34">
        <f>+C24+C25+C26+C27+C28+C29+C30+C31+C32</f>
        <v>639720265.59000003</v>
      </c>
      <c r="D23" s="21">
        <f>+D24+D25+D26+D27+D28+D29+D30+D31+D32</f>
        <v>3048976.25</v>
      </c>
      <c r="E23" s="21">
        <f t="shared" ref="E23:M23" si="3">+E24+E25+E26+E27+E28+E29+E30+E31+E32</f>
        <v>15310536.039999999</v>
      </c>
      <c r="F23" s="21">
        <f t="shared" si="3"/>
        <v>14454419.91</v>
      </c>
      <c r="G23" s="21">
        <f t="shared" si="3"/>
        <v>7642550.0800000001</v>
      </c>
      <c r="H23" s="21">
        <f t="shared" si="3"/>
        <v>34084245.479999997</v>
      </c>
      <c r="I23" s="21">
        <f t="shared" si="3"/>
        <v>24949282.66</v>
      </c>
      <c r="J23" s="21">
        <f t="shared" si="3"/>
        <v>20389078.520000003</v>
      </c>
      <c r="K23" s="21">
        <f t="shared" si="3"/>
        <v>42615381.18999999</v>
      </c>
      <c r="L23" s="21">
        <f t="shared" si="3"/>
        <v>32935414.930000003</v>
      </c>
      <c r="M23" s="21">
        <f t="shared" si="3"/>
        <v>24194256.629999999</v>
      </c>
      <c r="N23" s="21">
        <f>SUM(N24:N32)</f>
        <v>31960452.559999999</v>
      </c>
      <c r="O23" s="21">
        <f>+O24+O25+O26+O27+O28+O29+O30+O31+O32</f>
        <v>215795471.06</v>
      </c>
      <c r="P23" s="31">
        <f>SUM(D23:O23)</f>
        <v>467380065.31</v>
      </c>
    </row>
    <row r="24" spans="1:16" x14ac:dyDescent="0.25">
      <c r="A24" s="5" t="s">
        <v>8</v>
      </c>
      <c r="B24" s="48">
        <v>63560665</v>
      </c>
      <c r="C24" s="48">
        <v>67394442</v>
      </c>
      <c r="D24" s="50"/>
      <c r="E24" s="16">
        <v>4312896.49</v>
      </c>
      <c r="F24" s="16">
        <v>5446804.5300000003</v>
      </c>
      <c r="G24" s="50">
        <v>329108.55</v>
      </c>
      <c r="H24" s="51">
        <v>4105319.42</v>
      </c>
      <c r="I24" s="52">
        <v>3669212.74</v>
      </c>
      <c r="J24" s="22">
        <v>2973484.34</v>
      </c>
      <c r="K24" s="52">
        <v>16322843.960000001</v>
      </c>
      <c r="L24" s="53">
        <v>12109554.52</v>
      </c>
      <c r="M24" s="16">
        <v>-785261.88</v>
      </c>
      <c r="N24" s="16">
        <v>5687614.1200000001</v>
      </c>
      <c r="O24" s="16">
        <v>8433915.4600000009</v>
      </c>
      <c r="P24" s="33">
        <f t="shared" si="2"/>
        <v>62605492.249999993</v>
      </c>
    </row>
    <row r="25" spans="1:16" x14ac:dyDescent="0.25">
      <c r="A25" s="5" t="s">
        <v>9</v>
      </c>
      <c r="B25" s="48">
        <v>116746438</v>
      </c>
      <c r="C25" s="48">
        <v>54972702</v>
      </c>
      <c r="D25" s="50"/>
      <c r="E25" s="50">
        <v>179596</v>
      </c>
      <c r="F25" s="51">
        <v>236295</v>
      </c>
      <c r="G25" s="50"/>
      <c r="H25" s="51">
        <v>153636</v>
      </c>
      <c r="I25" s="52">
        <v>466794.2</v>
      </c>
      <c r="J25" s="22">
        <v>2519675.06</v>
      </c>
      <c r="K25" s="52">
        <v>2135781.06</v>
      </c>
      <c r="L25" s="53">
        <v>2348386.4700000002</v>
      </c>
      <c r="M25" s="16">
        <v>1510728.59</v>
      </c>
      <c r="N25" s="16">
        <v>2068201.89</v>
      </c>
      <c r="O25" s="16">
        <v>22250365.280000001</v>
      </c>
      <c r="P25" s="33">
        <f t="shared" si="2"/>
        <v>33869459.550000004</v>
      </c>
    </row>
    <row r="26" spans="1:16" x14ac:dyDescent="0.25">
      <c r="A26" s="5" t="s">
        <v>10</v>
      </c>
      <c r="B26" s="48">
        <v>32229879</v>
      </c>
      <c r="C26" s="48">
        <v>23379806.5</v>
      </c>
      <c r="D26" s="50">
        <v>3048976.25</v>
      </c>
      <c r="E26" s="50">
        <v>2288470.83</v>
      </c>
      <c r="F26" s="51">
        <v>1177122.75</v>
      </c>
      <c r="G26" s="50">
        <v>1549830</v>
      </c>
      <c r="H26" s="51">
        <v>1012773.6</v>
      </c>
      <c r="I26" s="52">
        <v>2002117.5</v>
      </c>
      <c r="J26" s="22">
        <v>2245412.38</v>
      </c>
      <c r="K26" s="52">
        <v>1606335.47</v>
      </c>
      <c r="L26" s="53">
        <v>1290130</v>
      </c>
      <c r="M26" s="16">
        <v>1662909.58</v>
      </c>
      <c r="N26" s="16">
        <v>1809757.25</v>
      </c>
      <c r="O26" s="16">
        <v>541561.25</v>
      </c>
      <c r="P26" s="33">
        <f t="shared" si="2"/>
        <v>20235396.859999999</v>
      </c>
    </row>
    <row r="27" spans="1:16" x14ac:dyDescent="0.25">
      <c r="A27" s="5" t="s">
        <v>11</v>
      </c>
      <c r="B27" s="48">
        <v>2761086</v>
      </c>
      <c r="C27" s="48">
        <v>2861086</v>
      </c>
      <c r="D27" s="50"/>
      <c r="E27" s="50"/>
      <c r="F27" s="50"/>
      <c r="G27" s="50"/>
      <c r="H27" s="51"/>
      <c r="I27" s="52"/>
      <c r="J27" s="22"/>
      <c r="K27" s="52"/>
      <c r="L27" s="16"/>
      <c r="M27" s="16"/>
      <c r="N27" s="16"/>
      <c r="O27" s="16"/>
      <c r="P27" s="33">
        <f t="shared" si="2"/>
        <v>0</v>
      </c>
    </row>
    <row r="28" spans="1:16" x14ac:dyDescent="0.25">
      <c r="A28" s="5" t="s">
        <v>12</v>
      </c>
      <c r="B28" s="48">
        <v>282519170</v>
      </c>
      <c r="C28" s="48">
        <v>172981740</v>
      </c>
      <c r="D28" s="16"/>
      <c r="E28" s="16">
        <v>2845108.04</v>
      </c>
      <c r="F28" s="16">
        <v>1211847.25</v>
      </c>
      <c r="G28" s="50">
        <v>196826</v>
      </c>
      <c r="H28" s="51">
        <v>2196760</v>
      </c>
      <c r="I28" s="52">
        <v>2048788</v>
      </c>
      <c r="J28" s="22">
        <v>2343279.77</v>
      </c>
      <c r="K28" s="52">
        <v>3489479.36</v>
      </c>
      <c r="L28" s="53">
        <v>1466002</v>
      </c>
      <c r="M28" s="16">
        <v>816694.36</v>
      </c>
      <c r="N28" s="16">
        <v>5224184.51</v>
      </c>
      <c r="O28" s="16">
        <v>131328505.17</v>
      </c>
      <c r="P28" s="33">
        <f t="shared" si="2"/>
        <v>153167474.46000001</v>
      </c>
    </row>
    <row r="29" spans="1:16" x14ac:dyDescent="0.25">
      <c r="A29" s="5" t="s">
        <v>13</v>
      </c>
      <c r="B29" s="48">
        <v>68464478</v>
      </c>
      <c r="C29" s="48">
        <v>40864478</v>
      </c>
      <c r="D29" s="50"/>
      <c r="E29" s="16">
        <v>3146624.01</v>
      </c>
      <c r="F29" s="16">
        <v>369325.21</v>
      </c>
      <c r="G29" s="54">
        <v>2928695.45</v>
      </c>
      <c r="H29" s="55">
        <v>11679141.18</v>
      </c>
      <c r="I29" s="52">
        <v>7964815.6799999997</v>
      </c>
      <c r="J29" s="22">
        <v>1923610.67</v>
      </c>
      <c r="K29" s="52">
        <v>2539760.59</v>
      </c>
      <c r="L29" s="53">
        <v>3268256.44</v>
      </c>
      <c r="M29" s="16">
        <v>58948.65</v>
      </c>
      <c r="N29" s="16">
        <v>2707533.12</v>
      </c>
      <c r="O29" s="16">
        <v>3377767</v>
      </c>
      <c r="P29" s="33">
        <f t="shared" si="2"/>
        <v>39964478</v>
      </c>
    </row>
    <row r="30" spans="1:16" x14ac:dyDescent="0.25">
      <c r="A30" s="5" t="s">
        <v>14</v>
      </c>
      <c r="B30" s="48">
        <v>72110359</v>
      </c>
      <c r="C30" s="48">
        <v>52840805</v>
      </c>
      <c r="D30" s="50"/>
      <c r="E30" s="54">
        <v>1754572.18</v>
      </c>
      <c r="F30" s="54">
        <v>978705.53</v>
      </c>
      <c r="G30" s="54">
        <v>565799.13</v>
      </c>
      <c r="H30" s="55">
        <v>799303.72</v>
      </c>
      <c r="I30" s="52">
        <v>2850715.5</v>
      </c>
      <c r="J30" s="22">
        <v>1312487.33</v>
      </c>
      <c r="K30" s="52">
        <v>1510329.83</v>
      </c>
      <c r="L30" s="16">
        <v>1286335.72</v>
      </c>
      <c r="M30" s="16">
        <v>1675766.01</v>
      </c>
      <c r="N30" s="16">
        <v>2403195.63</v>
      </c>
      <c r="O30" s="16">
        <v>9114207.1600000001</v>
      </c>
      <c r="P30" s="33">
        <f t="shared" si="2"/>
        <v>24251417.739999998</v>
      </c>
    </row>
    <row r="31" spans="1:16" x14ac:dyDescent="0.25">
      <c r="A31" s="5" t="s">
        <v>15</v>
      </c>
      <c r="B31" s="48">
        <v>788741134</v>
      </c>
      <c r="C31" s="48">
        <v>127902207.09</v>
      </c>
      <c r="D31" s="50"/>
      <c r="E31" s="16">
        <v>621039.35999999999</v>
      </c>
      <c r="F31" s="54">
        <v>4890186.18</v>
      </c>
      <c r="G31" s="54">
        <v>1924403.91</v>
      </c>
      <c r="H31" s="55">
        <v>13798002.460000001</v>
      </c>
      <c r="I31" s="52">
        <v>3799572.56</v>
      </c>
      <c r="J31" s="22">
        <v>3896910.76</v>
      </c>
      <c r="K31" s="52">
        <v>13286264.619999999</v>
      </c>
      <c r="L31" s="53">
        <v>7349007.2800000003</v>
      </c>
      <c r="M31" s="16">
        <v>16279381.52</v>
      </c>
      <c r="N31" s="16">
        <v>6568332.1299999999</v>
      </c>
      <c r="O31" s="16">
        <v>15747474.18</v>
      </c>
      <c r="P31" s="33">
        <f t="shared" si="2"/>
        <v>88160574.959999979</v>
      </c>
    </row>
    <row r="32" spans="1:16" x14ac:dyDescent="0.25">
      <c r="A32" s="5" t="s">
        <v>16</v>
      </c>
      <c r="B32" s="48">
        <v>152210309</v>
      </c>
      <c r="C32" s="48">
        <v>96522999</v>
      </c>
      <c r="D32" s="56"/>
      <c r="E32" s="54">
        <v>162229.13</v>
      </c>
      <c r="F32" s="54">
        <v>144133.46</v>
      </c>
      <c r="G32" s="54">
        <v>147887.04000000001</v>
      </c>
      <c r="H32" s="55">
        <v>339309.1</v>
      </c>
      <c r="I32" s="52">
        <v>2147266.48</v>
      </c>
      <c r="J32" s="22">
        <v>3174218.21</v>
      </c>
      <c r="K32" s="52">
        <v>1724586.3</v>
      </c>
      <c r="L32" s="53">
        <v>3817742.5</v>
      </c>
      <c r="M32" s="16">
        <v>2975089.8</v>
      </c>
      <c r="N32" s="16">
        <v>5491633.9100000001</v>
      </c>
      <c r="O32" s="16">
        <v>25001675.559999999</v>
      </c>
      <c r="P32" s="33">
        <f t="shared" si="2"/>
        <v>45125771.489999995</v>
      </c>
    </row>
    <row r="33" spans="1:16" x14ac:dyDescent="0.25">
      <c r="A33" s="11" t="s">
        <v>17</v>
      </c>
      <c r="B33" s="34">
        <f>+B34+B35+B36+B37+B38+B39+B40+B41+B42</f>
        <v>358917157</v>
      </c>
      <c r="C33" s="34">
        <f>+C34+C35+C36+C37+C38+C39+C40+C41+C42</f>
        <v>409596266.28000003</v>
      </c>
      <c r="D33" s="21">
        <f>+D34+D35+D36+D37+D38+D39+D40+D41+D42</f>
        <v>0</v>
      </c>
      <c r="E33" s="21">
        <f t="shared" ref="E33:M33" si="4">+E34+E35+E36+E37+E38+E39+E40+E41+E42</f>
        <v>3026792.55</v>
      </c>
      <c r="F33" s="21">
        <f t="shared" si="4"/>
        <v>928780.07</v>
      </c>
      <c r="G33" s="21">
        <f t="shared" si="4"/>
        <v>11813652.880000001</v>
      </c>
      <c r="H33" s="21">
        <f t="shared" si="4"/>
        <v>2941515.15</v>
      </c>
      <c r="I33" s="21">
        <f t="shared" si="4"/>
        <v>2976145.4299999997</v>
      </c>
      <c r="J33" s="21">
        <f t="shared" si="4"/>
        <v>5779667.9100000001</v>
      </c>
      <c r="K33" s="21">
        <f t="shared" si="4"/>
        <v>5812467.0299999993</v>
      </c>
      <c r="L33" s="21">
        <f t="shared" si="4"/>
        <v>17080824.719999999</v>
      </c>
      <c r="M33" s="21">
        <f t="shared" si="4"/>
        <v>14531855.880000001</v>
      </c>
      <c r="N33" s="21">
        <f>SUM(N34:N42)</f>
        <v>31536169.139999997</v>
      </c>
      <c r="O33" s="21">
        <f>+O34+O35+O36+O37+O38+O39+O40+O41+O42</f>
        <v>186378777.82999998</v>
      </c>
      <c r="P33" s="31">
        <f t="shared" si="2"/>
        <v>282806648.58999997</v>
      </c>
    </row>
    <row r="34" spans="1:16" x14ac:dyDescent="0.25">
      <c r="A34" s="5" t="s">
        <v>18</v>
      </c>
      <c r="B34" s="48">
        <v>5283594</v>
      </c>
      <c r="C34" s="48">
        <v>50696378.590000004</v>
      </c>
      <c r="D34" s="50"/>
      <c r="E34" s="54">
        <v>26685</v>
      </c>
      <c r="F34" s="55">
        <v>323729.46999999997</v>
      </c>
      <c r="G34" s="54">
        <v>82080</v>
      </c>
      <c r="H34" s="55">
        <v>198098.34</v>
      </c>
      <c r="I34" s="52">
        <v>101078</v>
      </c>
      <c r="J34" s="22">
        <v>1129902.7</v>
      </c>
      <c r="K34" s="52">
        <v>1686212.48</v>
      </c>
      <c r="L34" s="53">
        <v>2474205.64</v>
      </c>
      <c r="M34" s="16">
        <v>1996350</v>
      </c>
      <c r="N34" s="16">
        <v>3414472.9</v>
      </c>
      <c r="O34" s="16">
        <v>23315499.760000002</v>
      </c>
      <c r="P34" s="33">
        <f t="shared" si="2"/>
        <v>34748314.289999999</v>
      </c>
    </row>
    <row r="35" spans="1:16" x14ac:dyDescent="0.25">
      <c r="A35" s="5" t="s">
        <v>19</v>
      </c>
      <c r="B35" s="48">
        <v>8285000</v>
      </c>
      <c r="C35" s="48">
        <v>49618005.5</v>
      </c>
      <c r="D35" s="56"/>
      <c r="E35" s="54">
        <v>131263.20000000001</v>
      </c>
      <c r="F35" s="54"/>
      <c r="G35" s="54"/>
      <c r="H35" s="54">
        <v>691716</v>
      </c>
      <c r="I35" s="52">
        <v>63280</v>
      </c>
      <c r="J35" s="22">
        <v>1036630</v>
      </c>
      <c r="K35" s="52">
        <v>17628</v>
      </c>
      <c r="L35" s="16">
        <v>6024093.75</v>
      </c>
      <c r="M35" s="16">
        <v>3164494.5</v>
      </c>
      <c r="N35" s="16">
        <v>3797133.8</v>
      </c>
      <c r="O35" s="16">
        <v>20680551.600000001</v>
      </c>
      <c r="P35" s="33">
        <f t="shared" si="2"/>
        <v>35606790.850000001</v>
      </c>
    </row>
    <row r="36" spans="1:16" x14ac:dyDescent="0.25">
      <c r="A36" s="5" t="s">
        <v>20</v>
      </c>
      <c r="B36" s="53">
        <v>4797620</v>
      </c>
      <c r="C36" s="53">
        <v>24042705.579999998</v>
      </c>
      <c r="D36" s="56"/>
      <c r="E36" s="54">
        <v>968190</v>
      </c>
      <c r="F36" s="54"/>
      <c r="G36" s="54"/>
      <c r="H36" s="54">
        <v>441290.5</v>
      </c>
      <c r="I36" s="52">
        <v>326789.2</v>
      </c>
      <c r="J36" s="22">
        <v>922760</v>
      </c>
      <c r="K36" s="52">
        <v>160126</v>
      </c>
      <c r="L36" s="53">
        <v>625948.69999999995</v>
      </c>
      <c r="M36" s="16">
        <v>-31913.1</v>
      </c>
      <c r="N36" s="16">
        <v>1813666.02</v>
      </c>
      <c r="O36" s="16">
        <v>8724725.3800000008</v>
      </c>
      <c r="P36" s="33">
        <f t="shared" si="2"/>
        <v>13951582.700000001</v>
      </c>
    </row>
    <row r="37" spans="1:16" x14ac:dyDescent="0.25">
      <c r="A37" s="5" t="s">
        <v>21</v>
      </c>
      <c r="B37" s="48"/>
      <c r="C37" s="48">
        <v>150000</v>
      </c>
      <c r="D37" s="56"/>
      <c r="E37" s="54"/>
      <c r="F37" s="54"/>
      <c r="G37" s="54">
        <v>46634</v>
      </c>
      <c r="H37" s="54">
        <v>18815.48</v>
      </c>
      <c r="I37" s="52"/>
      <c r="J37" s="22"/>
      <c r="K37" s="52"/>
      <c r="L37" s="16"/>
      <c r="M37" s="16"/>
      <c r="N37" s="16"/>
      <c r="O37" s="16">
        <v>21625</v>
      </c>
      <c r="P37" s="33">
        <f t="shared" si="2"/>
        <v>87074.48</v>
      </c>
    </row>
    <row r="38" spans="1:16" x14ac:dyDescent="0.25">
      <c r="A38" s="5" t="s">
        <v>22</v>
      </c>
      <c r="B38" s="48">
        <v>3398540</v>
      </c>
      <c r="C38" s="48">
        <v>12156580</v>
      </c>
      <c r="D38" s="56"/>
      <c r="E38" s="54">
        <v>1037660</v>
      </c>
      <c r="F38" s="54"/>
      <c r="G38" s="54"/>
      <c r="H38" s="54">
        <v>59325</v>
      </c>
      <c r="I38" s="52">
        <v>162368</v>
      </c>
      <c r="J38" s="22"/>
      <c r="K38" s="52">
        <v>575443.19999999995</v>
      </c>
      <c r="L38" s="16">
        <v>528899.98</v>
      </c>
      <c r="M38" s="16">
        <v>164256</v>
      </c>
      <c r="N38" s="16">
        <v>2092007.84</v>
      </c>
      <c r="O38" s="16">
        <v>3259367.41</v>
      </c>
      <c r="P38" s="33">
        <f t="shared" si="2"/>
        <v>7879327.4299999997</v>
      </c>
    </row>
    <row r="39" spans="1:16" x14ac:dyDescent="0.25">
      <c r="A39" s="5" t="s">
        <v>23</v>
      </c>
      <c r="B39" s="48">
        <v>58213488</v>
      </c>
      <c r="C39" s="48">
        <v>5722163</v>
      </c>
      <c r="D39" s="56"/>
      <c r="E39" s="54">
        <v>55459.8</v>
      </c>
      <c r="F39" s="54"/>
      <c r="G39" s="54">
        <v>12813.9</v>
      </c>
      <c r="H39" s="54"/>
      <c r="I39" s="52">
        <v>106054.08</v>
      </c>
      <c r="J39" s="22"/>
      <c r="K39" s="52"/>
      <c r="L39" s="53">
        <v>19793.490000000002</v>
      </c>
      <c r="M39" s="16"/>
      <c r="N39" s="16">
        <v>467621.1</v>
      </c>
      <c r="O39" s="16">
        <v>2069655.98</v>
      </c>
      <c r="P39" s="33">
        <f t="shared" si="2"/>
        <v>2731398.35</v>
      </c>
    </row>
    <row r="40" spans="1:16" x14ac:dyDescent="0.25">
      <c r="A40" s="5" t="s">
        <v>24</v>
      </c>
      <c r="B40" s="48">
        <v>118781385</v>
      </c>
      <c r="C40" s="48">
        <v>94975773</v>
      </c>
      <c r="D40" s="50"/>
      <c r="E40" s="50">
        <v>191205</v>
      </c>
      <c r="F40" s="16">
        <v>236100</v>
      </c>
      <c r="G40" s="50">
        <v>346976</v>
      </c>
      <c r="H40" s="50">
        <v>562215.26</v>
      </c>
      <c r="I40" s="57"/>
      <c r="J40" s="22">
        <v>1174400</v>
      </c>
      <c r="K40" s="57"/>
      <c r="L40" s="53">
        <v>820.93</v>
      </c>
      <c r="M40" s="16">
        <v>7324350</v>
      </c>
      <c r="N40" s="16">
        <v>1816717.67</v>
      </c>
      <c r="O40" s="16">
        <v>75164046.780000001</v>
      </c>
      <c r="P40" s="33">
        <f t="shared" si="2"/>
        <v>86816831.640000001</v>
      </c>
    </row>
    <row r="41" spans="1:16" x14ac:dyDescent="0.25">
      <c r="A41" s="5" t="s">
        <v>25</v>
      </c>
      <c r="B41" s="17"/>
      <c r="C41" s="17"/>
      <c r="D41" s="56"/>
      <c r="E41" s="54"/>
      <c r="F41" s="54"/>
      <c r="G41" s="54"/>
      <c r="H41" s="54"/>
      <c r="I41" s="52"/>
      <c r="J41" s="22"/>
      <c r="K41" s="52"/>
      <c r="L41" s="16"/>
      <c r="M41" s="16"/>
      <c r="N41" s="16"/>
      <c r="O41" s="16"/>
      <c r="P41" s="33">
        <f t="shared" si="2"/>
        <v>0</v>
      </c>
    </row>
    <row r="42" spans="1:16" x14ac:dyDescent="0.25">
      <c r="A42" s="5" t="s">
        <v>26</v>
      </c>
      <c r="B42" s="48">
        <v>160157530</v>
      </c>
      <c r="C42" s="48">
        <v>172234660.61000001</v>
      </c>
      <c r="D42" s="56"/>
      <c r="E42" s="54">
        <v>616329.55000000005</v>
      </c>
      <c r="F42" s="55">
        <v>368950.6</v>
      </c>
      <c r="G42" s="54">
        <v>11325148.98</v>
      </c>
      <c r="H42" s="54">
        <v>970054.57</v>
      </c>
      <c r="I42" s="52">
        <v>2216576.15</v>
      </c>
      <c r="J42" s="22">
        <v>1515975.21</v>
      </c>
      <c r="K42" s="52">
        <v>3373057.35</v>
      </c>
      <c r="L42" s="53">
        <v>7407062.2300000004</v>
      </c>
      <c r="M42" s="16">
        <v>1914318.48</v>
      </c>
      <c r="N42" s="16">
        <v>18134549.809999999</v>
      </c>
      <c r="O42" s="16">
        <v>53143305.920000002</v>
      </c>
      <c r="P42" s="33">
        <f t="shared" si="2"/>
        <v>100985328.85000001</v>
      </c>
    </row>
    <row r="43" spans="1:16" x14ac:dyDescent="0.25">
      <c r="A43" s="11" t="s">
        <v>27</v>
      </c>
      <c r="B43" s="34">
        <f>+B44+B45+B46+B47+B48+B49+B50+B51</f>
        <v>14468272335</v>
      </c>
      <c r="C43" s="34">
        <f>+C44+C45+C46+C47+C48+C49+C50+C51</f>
        <v>15286961049.75</v>
      </c>
      <c r="D43" s="21">
        <f>+D44+D45+D46+D47+D48+D49+D50+D51</f>
        <v>1136008968.0799999</v>
      </c>
      <c r="E43" s="21">
        <f t="shared" ref="E43:M43" si="5">+E44+E45+E46+E47+E48+E49+E50+E51</f>
        <v>1143626675.74</v>
      </c>
      <c r="F43" s="21">
        <f t="shared" si="5"/>
        <v>1179408962.2199998</v>
      </c>
      <c r="G43" s="21">
        <f t="shared" si="5"/>
        <v>1195745891.27</v>
      </c>
      <c r="H43" s="21">
        <f t="shared" si="5"/>
        <v>1175289194.1299999</v>
      </c>
      <c r="I43" s="21">
        <f t="shared" si="5"/>
        <v>1187643485.6399999</v>
      </c>
      <c r="J43" s="21">
        <f t="shared" si="5"/>
        <v>1180025842.6299999</v>
      </c>
      <c r="K43" s="21">
        <f t="shared" si="5"/>
        <v>1217059325.8199999</v>
      </c>
      <c r="L43" s="21">
        <f t="shared" si="5"/>
        <v>1336468170.74</v>
      </c>
      <c r="M43" s="21">
        <f t="shared" si="5"/>
        <v>1216003616.28</v>
      </c>
      <c r="N43" s="21">
        <f>SUM(N44:N51)</f>
        <v>1886649674.03</v>
      </c>
      <c r="O43" s="21">
        <f>+O44+O45+O46+O47+O48+O49+O50+O51</f>
        <v>1263493892.75</v>
      </c>
      <c r="P43" s="31">
        <f t="shared" si="2"/>
        <v>15117423699.330002</v>
      </c>
    </row>
    <row r="44" spans="1:16" x14ac:dyDescent="0.25">
      <c r="A44" s="5" t="s">
        <v>28</v>
      </c>
      <c r="B44" s="48">
        <v>6804000</v>
      </c>
      <c r="C44" s="48">
        <v>16554000</v>
      </c>
      <c r="D44" s="50"/>
      <c r="E44" s="50"/>
      <c r="F44" s="16"/>
      <c r="G44" s="50"/>
      <c r="H44" s="50"/>
      <c r="I44" s="57"/>
      <c r="J44" s="58"/>
      <c r="K44" s="57">
        <v>30000</v>
      </c>
      <c r="L44" s="53">
        <v>10600000</v>
      </c>
      <c r="M44" s="16">
        <v>80000</v>
      </c>
      <c r="N44" s="16">
        <v>1800000</v>
      </c>
      <c r="O44" s="16">
        <v>3307500</v>
      </c>
      <c r="P44" s="33">
        <f t="shared" si="2"/>
        <v>15817500</v>
      </c>
    </row>
    <row r="45" spans="1:16" x14ac:dyDescent="0.25">
      <c r="A45" s="5" t="s">
        <v>29</v>
      </c>
      <c r="D45" s="50"/>
      <c r="E45" s="50"/>
      <c r="F45" s="50"/>
      <c r="G45" s="50"/>
      <c r="H45" s="50"/>
      <c r="I45" s="55"/>
      <c r="J45" s="54"/>
      <c r="K45" s="57"/>
      <c r="L45" s="16"/>
      <c r="M45" s="16"/>
      <c r="N45" s="16"/>
      <c r="O45" s="16"/>
      <c r="P45" s="33">
        <f t="shared" si="2"/>
        <v>0</v>
      </c>
    </row>
    <row r="46" spans="1:16" x14ac:dyDescent="0.25">
      <c r="A46" s="5" t="s">
        <v>30</v>
      </c>
      <c r="B46" s="32">
        <v>14314026909</v>
      </c>
      <c r="C46" s="17">
        <v>14743843424</v>
      </c>
      <c r="D46" s="16">
        <v>1133030755.5799999</v>
      </c>
      <c r="E46" s="16">
        <v>1133052820.5799999</v>
      </c>
      <c r="F46" s="16">
        <v>1133043758.5799999</v>
      </c>
      <c r="G46" s="54">
        <v>1153006798.5799999</v>
      </c>
      <c r="H46" s="54">
        <v>1132723827.0799999</v>
      </c>
      <c r="I46" s="52">
        <v>1144560668.0799999</v>
      </c>
      <c r="J46" s="22">
        <v>1133977388.0799999</v>
      </c>
      <c r="K46" s="52">
        <v>1173892122.8199999</v>
      </c>
      <c r="L46" s="53">
        <v>1256395188.46</v>
      </c>
      <c r="M46" s="16">
        <v>1156516188.46</v>
      </c>
      <c r="N46" s="16">
        <v>1841317208.46</v>
      </c>
      <c r="O46" s="16">
        <v>1185200400.26</v>
      </c>
      <c r="P46" s="33">
        <f t="shared" si="2"/>
        <v>14576717125.019999</v>
      </c>
    </row>
    <row r="47" spans="1:16" x14ac:dyDescent="0.25">
      <c r="A47" s="5" t="s">
        <v>31</v>
      </c>
      <c r="B47" s="16"/>
      <c r="C47" s="22"/>
      <c r="D47" s="50"/>
      <c r="E47" s="54"/>
      <c r="F47" s="54"/>
      <c r="G47" s="54"/>
      <c r="H47" s="54"/>
      <c r="I47" s="52"/>
      <c r="J47" s="16"/>
      <c r="K47" s="52"/>
      <c r="L47" s="16"/>
      <c r="M47" s="16"/>
      <c r="N47" s="16"/>
      <c r="O47" s="16"/>
      <c r="P47" s="33">
        <f t="shared" si="2"/>
        <v>0</v>
      </c>
    </row>
    <row r="48" spans="1:16" x14ac:dyDescent="0.25">
      <c r="A48" s="5" t="s">
        <v>32</v>
      </c>
      <c r="B48" s="16"/>
      <c r="C48" s="22"/>
      <c r="D48" s="50"/>
      <c r="E48" s="54"/>
      <c r="F48" s="54"/>
      <c r="G48" s="54"/>
      <c r="H48" s="54"/>
      <c r="I48" s="52"/>
      <c r="J48" s="16"/>
      <c r="K48" s="52"/>
      <c r="L48" s="16"/>
      <c r="M48" s="16"/>
      <c r="N48" s="16"/>
      <c r="O48" s="16"/>
      <c r="P48" s="33">
        <f t="shared" si="2"/>
        <v>0</v>
      </c>
    </row>
    <row r="49" spans="1:16" x14ac:dyDescent="0.25">
      <c r="A49" s="5" t="s">
        <v>33</v>
      </c>
      <c r="B49" s="32"/>
      <c r="C49" s="22"/>
      <c r="D49" s="16"/>
      <c r="E49" s="16"/>
      <c r="F49" s="16"/>
      <c r="G49" s="16"/>
      <c r="H49" s="16"/>
      <c r="I49" s="16"/>
      <c r="J49" s="16"/>
      <c r="K49" s="22"/>
      <c r="L49" s="16"/>
      <c r="M49" s="16"/>
      <c r="N49" s="16"/>
      <c r="O49" s="16"/>
      <c r="P49" s="33">
        <f t="shared" si="2"/>
        <v>0</v>
      </c>
    </row>
    <row r="50" spans="1:16" x14ac:dyDescent="0.25">
      <c r="A50" s="5" t="s">
        <v>34</v>
      </c>
      <c r="B50" s="32">
        <v>3152290</v>
      </c>
      <c r="C50" s="32">
        <v>17152290</v>
      </c>
      <c r="D50" s="50"/>
      <c r="E50" s="54"/>
      <c r="F50" s="50">
        <v>13999991.310000001</v>
      </c>
      <c r="G50" s="50"/>
      <c r="H50" s="54"/>
      <c r="I50" s="52"/>
      <c r="J50" s="52">
        <v>785918.2</v>
      </c>
      <c r="K50" s="52"/>
      <c r="L50" s="16"/>
      <c r="M50" s="16"/>
      <c r="N50" s="16"/>
      <c r="O50" s="16">
        <v>1384812.61</v>
      </c>
      <c r="P50" s="33">
        <f t="shared" si="2"/>
        <v>16170722.119999999</v>
      </c>
    </row>
    <row r="51" spans="1:16" x14ac:dyDescent="0.25">
      <c r="A51" s="5" t="s">
        <v>35</v>
      </c>
      <c r="B51" s="48">
        <v>144289136</v>
      </c>
      <c r="C51" s="48">
        <v>509411335.75</v>
      </c>
      <c r="D51" s="16">
        <v>2978212.5</v>
      </c>
      <c r="E51" s="16">
        <v>10573855.16</v>
      </c>
      <c r="F51" s="16">
        <v>32365212.329999998</v>
      </c>
      <c r="G51" s="54">
        <v>42739092.689999998</v>
      </c>
      <c r="H51" s="54">
        <v>42565367.049999997</v>
      </c>
      <c r="I51" s="52">
        <v>43082817.560000002</v>
      </c>
      <c r="J51" s="16">
        <v>45262536.350000001</v>
      </c>
      <c r="K51" s="52">
        <v>43137203</v>
      </c>
      <c r="L51" s="53">
        <v>69472982.280000001</v>
      </c>
      <c r="M51" s="16">
        <v>59407427.82</v>
      </c>
      <c r="N51" s="16">
        <v>43532465.57</v>
      </c>
      <c r="O51" s="16">
        <v>73601179.879999995</v>
      </c>
      <c r="P51" s="33">
        <f t="shared" si="2"/>
        <v>508718352.18999994</v>
      </c>
    </row>
    <row r="52" spans="1:16" x14ac:dyDescent="0.25">
      <c r="A52" s="11" t="s">
        <v>36</v>
      </c>
      <c r="B52" s="34">
        <f>+B53+B54+B55+B56+B57+B58</f>
        <v>8576100350</v>
      </c>
      <c r="C52" s="34">
        <f>+C53+C54+C55+C56+C57+C58</f>
        <v>9411102077</v>
      </c>
      <c r="D52" s="21">
        <f>+D53+D54+D55+D56+D57+D58</f>
        <v>714674845</v>
      </c>
      <c r="E52" s="21">
        <f t="shared" ref="E52:M52" si="6">+E53+E54+E55+E56+E57+E58</f>
        <v>714674845</v>
      </c>
      <c r="F52" s="21">
        <f t="shared" si="6"/>
        <v>714674845</v>
      </c>
      <c r="G52" s="21">
        <f t="shared" si="6"/>
        <v>714674845</v>
      </c>
      <c r="H52" s="21">
        <f t="shared" si="6"/>
        <v>714674845</v>
      </c>
      <c r="I52" s="21">
        <f t="shared" si="6"/>
        <v>732176571.53999996</v>
      </c>
      <c r="J52" s="21">
        <f t="shared" si="6"/>
        <v>714674845</v>
      </c>
      <c r="K52" s="21">
        <f t="shared" si="6"/>
        <v>714674845</v>
      </c>
      <c r="L52" s="21">
        <f t="shared" si="6"/>
        <v>714674845</v>
      </c>
      <c r="M52" s="21">
        <f t="shared" si="6"/>
        <v>1232811760.98</v>
      </c>
      <c r="N52" s="21">
        <f>SUM(N53:N58)</f>
        <v>939171677.79999995</v>
      </c>
      <c r="O52" s="21">
        <f>+O53+O54+O55+O56+O57+O58</f>
        <v>789041432.12</v>
      </c>
      <c r="P52" s="31">
        <f t="shared" si="2"/>
        <v>9410600202.4400005</v>
      </c>
    </row>
    <row r="53" spans="1:16" x14ac:dyDescent="0.25">
      <c r="A53" s="5" t="s">
        <v>37</v>
      </c>
      <c r="B53" s="32"/>
      <c r="C53" s="32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33">
        <f t="shared" si="2"/>
        <v>0</v>
      </c>
    </row>
    <row r="54" spans="1:16" x14ac:dyDescent="0.25">
      <c r="A54" s="5" t="s">
        <v>38</v>
      </c>
      <c r="B54" s="48"/>
      <c r="C54" s="49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33">
        <f t="shared" si="2"/>
        <v>0</v>
      </c>
    </row>
    <row r="55" spans="1:16" x14ac:dyDescent="0.25">
      <c r="A55" s="5" t="s">
        <v>39</v>
      </c>
      <c r="B55" s="48">
        <v>8576100350</v>
      </c>
      <c r="C55" s="48">
        <v>9411102077</v>
      </c>
      <c r="D55" s="16">
        <v>714674845</v>
      </c>
      <c r="E55" s="16">
        <v>714674845</v>
      </c>
      <c r="F55" s="16">
        <v>714674845</v>
      </c>
      <c r="G55" s="54">
        <v>714674845</v>
      </c>
      <c r="H55" s="54">
        <v>714674845</v>
      </c>
      <c r="I55" s="59">
        <v>732176571.53999996</v>
      </c>
      <c r="J55" s="16">
        <v>714674845</v>
      </c>
      <c r="K55" s="59">
        <v>714674845</v>
      </c>
      <c r="L55" s="53">
        <v>714674845</v>
      </c>
      <c r="M55" s="16">
        <v>1232811760.98</v>
      </c>
      <c r="N55" s="16">
        <v>939171677.79999995</v>
      </c>
      <c r="O55" s="16">
        <v>789041432.12</v>
      </c>
      <c r="P55" s="33">
        <f t="shared" si="2"/>
        <v>9410600202.4400005</v>
      </c>
    </row>
    <row r="56" spans="1:16" x14ac:dyDescent="0.25">
      <c r="A56" s="5" t="s">
        <v>40</v>
      </c>
      <c r="B56" s="32"/>
      <c r="C56" s="32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33">
        <f t="shared" si="2"/>
        <v>0</v>
      </c>
    </row>
    <row r="57" spans="1:16" x14ac:dyDescent="0.25">
      <c r="A57" s="5" t="s">
        <v>41</v>
      </c>
      <c r="B57" s="32"/>
      <c r="C57" s="32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33">
        <f t="shared" si="2"/>
        <v>0</v>
      </c>
    </row>
    <row r="58" spans="1:16" x14ac:dyDescent="0.25">
      <c r="A58" s="5" t="s">
        <v>42</v>
      </c>
      <c r="B58" s="32">
        <v>0</v>
      </c>
      <c r="C58" s="32">
        <v>0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33">
        <f t="shared" si="2"/>
        <v>0</v>
      </c>
    </row>
    <row r="59" spans="1:16" x14ac:dyDescent="0.25">
      <c r="A59" s="11" t="s">
        <v>43</v>
      </c>
      <c r="B59" s="34">
        <f>+B60+B61+B62+B63+B64+B65+B66+B67+B68</f>
        <v>276787329</v>
      </c>
      <c r="C59" s="34">
        <f>+C60+C61+C62+C63+C64+C65+C67+C66+C68</f>
        <v>559177400.78999984</v>
      </c>
      <c r="D59" s="21">
        <f>+D60+D61+D62+D63+D64+D65</f>
        <v>0</v>
      </c>
      <c r="E59" s="21">
        <f t="shared" ref="E59:K59" si="7">+E60+E61+E62+E63+E64+E65</f>
        <v>166609778.91999999</v>
      </c>
      <c r="F59" s="21">
        <f t="shared" si="7"/>
        <v>717834.96</v>
      </c>
      <c r="G59" s="21">
        <f>SUM(G60:G68)</f>
        <v>1388526.9600000002</v>
      </c>
      <c r="H59" s="21">
        <f t="shared" si="7"/>
        <v>1849418.4</v>
      </c>
      <c r="I59" s="21">
        <f t="shared" si="7"/>
        <v>3843032.09</v>
      </c>
      <c r="J59" s="21">
        <f t="shared" si="7"/>
        <v>7120330.1200000001</v>
      </c>
      <c r="K59" s="21">
        <f t="shared" si="7"/>
        <v>4508286.3800000008</v>
      </c>
      <c r="L59" s="21">
        <f t="shared" ref="L59" si="8">SUM(L60:L74)</f>
        <v>47930682.68</v>
      </c>
      <c r="M59" s="21">
        <f>+M60+M61+M62+M63+M64+M65+M66+M67+M68</f>
        <v>4897531.75</v>
      </c>
      <c r="N59" s="21">
        <f>SUM(N60:N68)</f>
        <v>12229110.949999999</v>
      </c>
      <c r="O59" s="21">
        <f>+O60+O61+O62+O63+O64+O65+O66+O67+O68</f>
        <v>235351560.25</v>
      </c>
      <c r="P59" s="31">
        <f t="shared" si="2"/>
        <v>486446093.46000004</v>
      </c>
    </row>
    <row r="60" spans="1:16" x14ac:dyDescent="0.25">
      <c r="A60" s="5" t="s">
        <v>44</v>
      </c>
      <c r="B60" s="48">
        <v>72646287</v>
      </c>
      <c r="C60" s="48">
        <v>100365625.65000001</v>
      </c>
      <c r="D60" s="56"/>
      <c r="E60" s="54">
        <v>495756.26</v>
      </c>
      <c r="F60" s="55">
        <v>506549.47</v>
      </c>
      <c r="G60" s="54">
        <v>1288237.8600000001</v>
      </c>
      <c r="H60" s="54">
        <v>1450106.4</v>
      </c>
      <c r="I60" s="52">
        <v>2582585.8199999998</v>
      </c>
      <c r="J60" s="16">
        <v>5854379.3300000001</v>
      </c>
      <c r="K60" s="52">
        <v>2261102.37</v>
      </c>
      <c r="L60" s="22">
        <v>41432769.009999998</v>
      </c>
      <c r="M60" s="16">
        <v>2945905.65</v>
      </c>
      <c r="N60" s="16">
        <v>6578328.71</v>
      </c>
      <c r="O60" s="16">
        <v>15734869.199999999</v>
      </c>
      <c r="P60" s="33">
        <f t="shared" si="2"/>
        <v>81130590.079999998</v>
      </c>
    </row>
    <row r="61" spans="1:16" x14ac:dyDescent="0.25">
      <c r="A61" s="5" t="s">
        <v>45</v>
      </c>
      <c r="B61" s="48">
        <v>4784378</v>
      </c>
      <c r="C61" s="48">
        <v>9571811.4000000004</v>
      </c>
      <c r="D61" s="56"/>
      <c r="E61" s="54"/>
      <c r="F61" s="54"/>
      <c r="G61" s="54"/>
      <c r="H61" s="54"/>
      <c r="I61" s="54">
        <v>1104934.07</v>
      </c>
      <c r="J61" s="16">
        <v>495364</v>
      </c>
      <c r="K61" s="52">
        <v>2201884.02</v>
      </c>
      <c r="L61" s="22">
        <v>890661</v>
      </c>
      <c r="M61" s="16">
        <v>-281341.5</v>
      </c>
      <c r="N61" s="16">
        <v>303631.76</v>
      </c>
      <c r="O61" s="16">
        <v>2391757.08</v>
      </c>
      <c r="P61" s="33">
        <f t="shared" si="2"/>
        <v>7106890.4299999997</v>
      </c>
    </row>
    <row r="62" spans="1:16" x14ac:dyDescent="0.25">
      <c r="A62" s="5" t="s">
        <v>46</v>
      </c>
      <c r="B62" s="32"/>
      <c r="C62" s="32">
        <v>200000</v>
      </c>
      <c r="D62" s="56"/>
      <c r="E62" s="54"/>
      <c r="F62" s="54"/>
      <c r="G62" s="54">
        <v>289.10000000000002</v>
      </c>
      <c r="H62" s="54"/>
      <c r="I62" s="50"/>
      <c r="J62" s="16"/>
      <c r="K62" s="52"/>
      <c r="L62" s="22"/>
      <c r="M62" s="16"/>
      <c r="N62" s="16">
        <v>49549.120000000003</v>
      </c>
      <c r="O62" s="16">
        <v>33630</v>
      </c>
      <c r="P62" s="33">
        <f t="shared" si="2"/>
        <v>83468.22</v>
      </c>
    </row>
    <row r="63" spans="1:16" x14ac:dyDescent="0.25">
      <c r="A63" s="5" t="s">
        <v>47</v>
      </c>
      <c r="B63" s="48">
        <v>197751340</v>
      </c>
      <c r="C63" s="48">
        <v>384948760</v>
      </c>
      <c r="D63" s="56"/>
      <c r="E63" s="54">
        <v>164999813</v>
      </c>
      <c r="F63" s="54"/>
      <c r="G63" s="54"/>
      <c r="H63" s="54"/>
      <c r="I63" s="52"/>
      <c r="J63" s="16"/>
      <c r="K63" s="52"/>
      <c r="L63" s="22">
        <v>253228</v>
      </c>
      <c r="M63" s="16"/>
      <c r="N63" s="16"/>
      <c r="O63" s="16">
        <v>210103689.41</v>
      </c>
      <c r="P63" s="33">
        <f t="shared" si="2"/>
        <v>375356730.40999997</v>
      </c>
    </row>
    <row r="64" spans="1:16" x14ac:dyDescent="0.25">
      <c r="A64" s="5" t="s">
        <v>48</v>
      </c>
      <c r="B64" s="48">
        <v>1605324</v>
      </c>
      <c r="C64" s="48">
        <v>51818184</v>
      </c>
      <c r="D64" s="56"/>
      <c r="E64" s="54">
        <v>741984</v>
      </c>
      <c r="F64" s="54">
        <v>211285.49</v>
      </c>
      <c r="G64" s="54"/>
      <c r="H64" s="54">
        <v>399312</v>
      </c>
      <c r="I64" s="52">
        <v>155512.20000000001</v>
      </c>
      <c r="J64" s="22">
        <v>770586.79</v>
      </c>
      <c r="K64" s="22">
        <v>45299.99</v>
      </c>
      <c r="L64" s="53">
        <v>5089842.68</v>
      </c>
      <c r="M64" s="16">
        <v>2135367.6</v>
      </c>
      <c r="N64" s="16">
        <v>4898230.3600000003</v>
      </c>
      <c r="O64" s="16">
        <v>6041693.2400000002</v>
      </c>
      <c r="P64" s="33">
        <f t="shared" si="2"/>
        <v>20489114.350000001</v>
      </c>
    </row>
    <row r="65" spans="1:16" x14ac:dyDescent="0.25">
      <c r="A65" s="5" t="s">
        <v>49</v>
      </c>
      <c r="B65" s="48"/>
      <c r="C65" s="48">
        <v>10516019.68</v>
      </c>
      <c r="D65" s="56"/>
      <c r="E65" s="54">
        <v>372225.66</v>
      </c>
      <c r="F65" s="54"/>
      <c r="G65" s="54"/>
      <c r="H65" s="54"/>
      <c r="I65" s="52"/>
      <c r="J65" s="16"/>
      <c r="K65" s="22"/>
      <c r="L65" s="53">
        <v>264181.99</v>
      </c>
      <c r="M65" s="16"/>
      <c r="N65" s="16">
        <v>399371</v>
      </c>
      <c r="O65" s="16">
        <v>1045921.32</v>
      </c>
      <c r="P65" s="33">
        <f t="shared" si="2"/>
        <v>2081699.9699999997</v>
      </c>
    </row>
    <row r="66" spans="1:16" x14ac:dyDescent="0.25">
      <c r="A66" s="5" t="s">
        <v>50</v>
      </c>
      <c r="B66" s="32"/>
      <c r="C66" s="32"/>
      <c r="D66" s="16"/>
      <c r="E66" s="16"/>
      <c r="F66" s="16"/>
      <c r="G66" s="16"/>
      <c r="H66" s="16"/>
      <c r="I66" s="16"/>
      <c r="J66" s="22"/>
      <c r="K66" s="22"/>
      <c r="L66" s="22"/>
      <c r="M66" s="16"/>
      <c r="N66" s="16"/>
      <c r="O66" s="16"/>
      <c r="P66" s="33">
        <f t="shared" si="2"/>
        <v>0</v>
      </c>
    </row>
    <row r="67" spans="1:16" x14ac:dyDescent="0.25">
      <c r="A67" s="5" t="s">
        <v>51</v>
      </c>
      <c r="B67" s="48"/>
      <c r="C67" s="48">
        <v>1550000</v>
      </c>
      <c r="D67" s="16"/>
      <c r="E67" s="22"/>
      <c r="F67" s="16"/>
      <c r="G67" s="16"/>
      <c r="H67" s="16"/>
      <c r="I67" s="16"/>
      <c r="J67" s="22"/>
      <c r="K67" s="22"/>
      <c r="L67" s="22"/>
      <c r="M67" s="16"/>
      <c r="N67" s="16"/>
      <c r="O67" s="16"/>
      <c r="P67" s="33">
        <f t="shared" si="2"/>
        <v>0</v>
      </c>
    </row>
    <row r="68" spans="1:16" x14ac:dyDescent="0.25">
      <c r="A68" s="5" t="s">
        <v>52</v>
      </c>
      <c r="B68" s="35"/>
      <c r="C68" s="17">
        <v>207000.06</v>
      </c>
      <c r="D68" s="16"/>
      <c r="E68" s="16"/>
      <c r="F68" s="16"/>
      <c r="G68" s="16">
        <v>100000</v>
      </c>
      <c r="H68" s="16"/>
      <c r="I68" s="16"/>
      <c r="J68" s="16"/>
      <c r="K68" s="22"/>
      <c r="L68" s="22"/>
      <c r="M68" s="16">
        <v>97600</v>
      </c>
      <c r="N68" s="16"/>
      <c r="O68" s="16"/>
      <c r="P68" s="33">
        <f t="shared" si="2"/>
        <v>197600</v>
      </c>
    </row>
    <row r="69" spans="1:16" x14ac:dyDescent="0.25">
      <c r="A69" s="11" t="s">
        <v>53</v>
      </c>
      <c r="B69" s="45">
        <f>+B70+B71+B72+B73</f>
        <v>0</v>
      </c>
      <c r="C69" s="45">
        <f>+C70+C71+C72+C73</f>
        <v>1200000</v>
      </c>
      <c r="D69" s="24"/>
      <c r="E69" s="24"/>
      <c r="F69" s="24"/>
      <c r="G69" s="24"/>
      <c r="H69" s="24"/>
      <c r="I69" s="24"/>
      <c r="J69" s="24"/>
      <c r="K69" s="24"/>
      <c r="L69" s="24"/>
      <c r="M69" s="31">
        <f>+M70+M71+M72+M73</f>
        <v>553543.99</v>
      </c>
      <c r="N69" s="24"/>
      <c r="O69" s="31">
        <f>+O70+O71+O73+O72</f>
        <v>187456.4</v>
      </c>
      <c r="P69" s="31">
        <f t="shared" si="2"/>
        <v>741000.39</v>
      </c>
    </row>
    <row r="70" spans="1:16" x14ac:dyDescent="0.25">
      <c r="A70" s="5" t="s">
        <v>54</v>
      </c>
      <c r="B70" s="47"/>
      <c r="C70" s="22">
        <v>1200000</v>
      </c>
      <c r="D70" s="16"/>
      <c r="E70" s="16"/>
      <c r="F70" s="16"/>
      <c r="G70" s="16"/>
      <c r="H70" s="16"/>
      <c r="I70" s="16"/>
      <c r="J70" s="16"/>
      <c r="K70" s="16"/>
      <c r="L70" s="16"/>
      <c r="M70" s="16">
        <v>553543.99</v>
      </c>
      <c r="N70" s="16"/>
      <c r="O70" s="16">
        <v>187456.4</v>
      </c>
      <c r="P70" s="33">
        <f t="shared" si="2"/>
        <v>741000.39</v>
      </c>
    </row>
    <row r="71" spans="1:16" x14ac:dyDescent="0.25">
      <c r="A71" s="5" t="s">
        <v>55</v>
      </c>
      <c r="B71" s="47"/>
      <c r="C71" s="22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33">
        <f t="shared" si="2"/>
        <v>0</v>
      </c>
    </row>
    <row r="72" spans="1:16" x14ac:dyDescent="0.25">
      <c r="A72" s="5" t="s">
        <v>56</v>
      </c>
      <c r="B72" s="47"/>
      <c r="C72" s="22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33">
        <f t="shared" si="2"/>
        <v>0</v>
      </c>
    </row>
    <row r="73" spans="1:16" ht="24.75" x14ac:dyDescent="0.25">
      <c r="A73" s="8" t="s">
        <v>57</v>
      </c>
      <c r="B73" s="47"/>
      <c r="C73" s="22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33">
        <f t="shared" si="2"/>
        <v>0</v>
      </c>
    </row>
    <row r="74" spans="1:16" x14ac:dyDescent="0.25">
      <c r="A74" s="11" t="s">
        <v>58</v>
      </c>
      <c r="B74" s="45">
        <f>+B75+B76</f>
        <v>0</v>
      </c>
      <c r="C74" s="21">
        <f>SUM(C75:C80)</f>
        <v>0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>
        <f t="shared" si="2"/>
        <v>0</v>
      </c>
    </row>
    <row r="75" spans="1:16" x14ac:dyDescent="0.25">
      <c r="A75" s="5" t="s">
        <v>59</v>
      </c>
      <c r="B75" s="47"/>
      <c r="C75" s="22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33">
        <f t="shared" si="2"/>
        <v>0</v>
      </c>
    </row>
    <row r="76" spans="1:16" x14ac:dyDescent="0.25">
      <c r="A76" s="5" t="s">
        <v>60</v>
      </c>
      <c r="B76" s="47"/>
      <c r="C76" s="22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33">
        <f t="shared" si="2"/>
        <v>0</v>
      </c>
    </row>
    <row r="77" spans="1:16" x14ac:dyDescent="0.25">
      <c r="A77" s="11" t="s">
        <v>61</v>
      </c>
      <c r="B77" s="45">
        <f>+B78+B79+B80+B81</f>
        <v>0</v>
      </c>
      <c r="C77" s="46">
        <f>SUM(C78:C80)</f>
        <v>0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>
        <f t="shared" si="2"/>
        <v>0</v>
      </c>
    </row>
    <row r="78" spans="1:16" x14ac:dyDescent="0.25">
      <c r="A78" s="5" t="s">
        <v>62</v>
      </c>
      <c r="B78" s="37"/>
      <c r="C78" s="17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33">
        <f t="shared" si="2"/>
        <v>0</v>
      </c>
    </row>
    <row r="79" spans="1:16" x14ac:dyDescent="0.25">
      <c r="A79" s="5" t="s">
        <v>63</v>
      </c>
      <c r="B79" s="37"/>
      <c r="C79" s="17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33">
        <f t="shared" si="2"/>
        <v>0</v>
      </c>
    </row>
    <row r="80" spans="1:16" x14ac:dyDescent="0.25">
      <c r="A80" s="5" t="s">
        <v>64</v>
      </c>
      <c r="B80" s="37"/>
      <c r="C80" s="17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33">
        <f t="shared" si="2"/>
        <v>0</v>
      </c>
    </row>
    <row r="81" spans="1:16" x14ac:dyDescent="0.25">
      <c r="A81" s="2" t="s">
        <v>67</v>
      </c>
      <c r="B81" s="38"/>
      <c r="C81" s="39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33">
        <f t="shared" si="2"/>
        <v>0</v>
      </c>
    </row>
    <row r="82" spans="1:16" x14ac:dyDescent="0.25">
      <c r="A82" s="12" t="s">
        <v>68</v>
      </c>
      <c r="B82" s="40">
        <f>+B83+B84</f>
        <v>0</v>
      </c>
      <c r="C82" s="36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>
        <f t="shared" ref="P82:P90" si="9">SUM(D82:O82)</f>
        <v>0</v>
      </c>
    </row>
    <row r="83" spans="1:16" x14ac:dyDescent="0.25">
      <c r="A83" s="5" t="s">
        <v>69</v>
      </c>
      <c r="B83" s="41"/>
      <c r="C83" s="17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33">
        <f t="shared" si="9"/>
        <v>0</v>
      </c>
    </row>
    <row r="84" spans="1:16" x14ac:dyDescent="0.25">
      <c r="A84" s="5" t="s">
        <v>70</v>
      </c>
      <c r="B84" s="42"/>
      <c r="C84" s="43">
        <f>SUM(C85:C86)</f>
        <v>0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33">
        <f t="shared" si="9"/>
        <v>0</v>
      </c>
    </row>
    <row r="85" spans="1:16" x14ac:dyDescent="0.25">
      <c r="A85" s="11" t="s">
        <v>71</v>
      </c>
      <c r="B85" s="40">
        <f>+B86+B87</f>
        <v>0</v>
      </c>
      <c r="C85" s="36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>
        <f t="shared" si="9"/>
        <v>0</v>
      </c>
    </row>
    <row r="86" spans="1:16" x14ac:dyDescent="0.25">
      <c r="A86" s="5" t="s">
        <v>72</v>
      </c>
      <c r="B86" s="37"/>
      <c r="C86" s="17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33">
        <f t="shared" si="9"/>
        <v>0</v>
      </c>
    </row>
    <row r="87" spans="1:16" x14ac:dyDescent="0.25">
      <c r="A87" s="5" t="s">
        <v>73</v>
      </c>
      <c r="B87" s="42"/>
      <c r="C87" s="43">
        <f>SUM(C88:C89)</f>
        <v>0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33">
        <f t="shared" si="9"/>
        <v>0</v>
      </c>
    </row>
    <row r="88" spans="1:16" x14ac:dyDescent="0.25">
      <c r="A88" s="11" t="s">
        <v>74</v>
      </c>
      <c r="B88" s="40"/>
      <c r="C88" s="36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>
        <f t="shared" si="9"/>
        <v>0</v>
      </c>
    </row>
    <row r="89" spans="1:16" x14ac:dyDescent="0.25">
      <c r="A89" s="5" t="s">
        <v>75</v>
      </c>
      <c r="B89" s="37"/>
      <c r="C89" s="17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33">
        <f t="shared" si="9"/>
        <v>0</v>
      </c>
    </row>
    <row r="90" spans="1:16" s="9" customFormat="1" x14ac:dyDescent="0.25">
      <c r="A90" s="13" t="s">
        <v>65</v>
      </c>
      <c r="B90" s="19">
        <f>+B88+B85+B82+B77+B74+B69+B59+B52+B43+B33+B23+B17</f>
        <v>26733253976</v>
      </c>
      <c r="C90" s="19">
        <f>+C88+C85+C82+C77+C74+C69+C59+C52+C43+C33+C23+C17</f>
        <v>27796048588.5</v>
      </c>
      <c r="D90" s="26">
        <f>+D88+D85+D82+D77+D74+D69+D59+D52+D43+D33+D23+D17</f>
        <v>1914098898.8499999</v>
      </c>
      <c r="E90" s="26">
        <f t="shared" ref="E90:O90" si="10">+E88+E85+E82+E77+E74+E69+E59+E52+E43+E33+E23+E17</f>
        <v>2136577076.0999997</v>
      </c>
      <c r="F90" s="26">
        <f t="shared" si="10"/>
        <v>1993673070.8399999</v>
      </c>
      <c r="G90" s="26">
        <f t="shared" si="10"/>
        <v>2017242865.96</v>
      </c>
      <c r="H90" s="26">
        <f t="shared" si="10"/>
        <v>2051913098.0199997</v>
      </c>
      <c r="I90" s="26">
        <f t="shared" si="10"/>
        <v>2053142086.8900001</v>
      </c>
      <c r="J90" s="26">
        <f t="shared" si="10"/>
        <v>2015431518.78</v>
      </c>
      <c r="K90" s="26">
        <f t="shared" si="10"/>
        <v>2080368210.5099998</v>
      </c>
      <c r="L90" s="26">
        <f t="shared" si="10"/>
        <v>2253106368.9900002</v>
      </c>
      <c r="M90" s="26">
        <f t="shared" si="10"/>
        <v>2614478847.21</v>
      </c>
      <c r="N90" s="26">
        <f>+N88+N85+N82+N77+N74+N69+N59+N52+N43+N33+N23+N17</f>
        <v>3154770112.4799995</v>
      </c>
      <c r="O90" s="26">
        <f t="shared" si="10"/>
        <v>2956752277.8699999</v>
      </c>
      <c r="P90" s="44">
        <f t="shared" si="9"/>
        <v>27241554432.5</v>
      </c>
    </row>
    <row r="91" spans="1:16" x14ac:dyDescent="0.25">
      <c r="B91" s="10"/>
      <c r="C91" s="6"/>
    </row>
    <row r="92" spans="1:16" x14ac:dyDescent="0.25">
      <c r="B92" s="10"/>
      <c r="C92" s="6"/>
    </row>
    <row r="93" spans="1:16" x14ac:dyDescent="0.25">
      <c r="B93" s="10"/>
      <c r="C93" s="6"/>
    </row>
    <row r="94" spans="1:16" x14ac:dyDescent="0.25">
      <c r="B94" s="10"/>
      <c r="C94" s="6"/>
    </row>
    <row r="95" spans="1:16" x14ac:dyDescent="0.25">
      <c r="B95" s="10"/>
      <c r="C95" s="6"/>
    </row>
    <row r="96" spans="1:16" x14ac:dyDescent="0.25">
      <c r="B96" s="10"/>
      <c r="C96" s="6"/>
    </row>
    <row r="97" spans="1:6" x14ac:dyDescent="0.25">
      <c r="B97" s="10"/>
      <c r="C97" s="6"/>
    </row>
    <row r="98" spans="1:6" x14ac:dyDescent="0.25">
      <c r="B98" s="10"/>
      <c r="C98" s="6"/>
    </row>
    <row r="99" spans="1:6" x14ac:dyDescent="0.25">
      <c r="B99" s="10"/>
      <c r="C99" s="6"/>
    </row>
    <row r="100" spans="1:6" x14ac:dyDescent="0.25">
      <c r="B100" s="10"/>
      <c r="C100" s="6"/>
    </row>
    <row r="101" spans="1:6" x14ac:dyDescent="0.25">
      <c r="B101" s="10"/>
      <c r="C101" s="6"/>
    </row>
    <row r="103" spans="1:6" ht="15" customHeight="1" x14ac:dyDescent="0.25">
      <c r="A103" s="70" t="s">
        <v>91</v>
      </c>
      <c r="B103" s="70"/>
      <c r="C103" s="14"/>
    </row>
    <row r="104" spans="1:6" ht="15" customHeight="1" x14ac:dyDescent="0.25">
      <c r="A104" s="70" t="s">
        <v>95</v>
      </c>
      <c r="B104" s="70"/>
    </row>
    <row r="105" spans="1:6" ht="66.75" customHeight="1" x14ac:dyDescent="0.25">
      <c r="A105" s="70" t="s">
        <v>92</v>
      </c>
      <c r="B105" s="70"/>
      <c r="D105" s="62"/>
      <c r="E105" s="62"/>
      <c r="F105" s="62"/>
    </row>
    <row r="106" spans="1:6" x14ac:dyDescent="0.25">
      <c r="D106" s="62"/>
      <c r="E106" s="62"/>
      <c r="F106" s="62"/>
    </row>
  </sheetData>
  <mergeCells count="16">
    <mergeCell ref="D106:F106"/>
    <mergeCell ref="A6:P6"/>
    <mergeCell ref="A14:A15"/>
    <mergeCell ref="B14:B15"/>
    <mergeCell ref="C14:C15"/>
    <mergeCell ref="A7:P7"/>
    <mergeCell ref="A8:P8"/>
    <mergeCell ref="A104:B104"/>
    <mergeCell ref="A105:B105"/>
    <mergeCell ref="D14:P14"/>
    <mergeCell ref="A103:B103"/>
    <mergeCell ref="D105:F105"/>
    <mergeCell ref="A9:P9"/>
    <mergeCell ref="A10:P10"/>
    <mergeCell ref="A11:P11"/>
    <mergeCell ref="A12:P12"/>
  </mergeCells>
  <pageMargins left="3.937007874015748E-2" right="3.937007874015748E-2" top="0.35433070866141736" bottom="0.35433070866141736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Bibiana Sujey Segura Villar</cp:lastModifiedBy>
  <cp:lastPrinted>2023-01-05T14:25:08Z</cp:lastPrinted>
  <dcterms:created xsi:type="dcterms:W3CDTF">2021-07-29T18:58:50Z</dcterms:created>
  <dcterms:modified xsi:type="dcterms:W3CDTF">2023-01-05T14:28:32Z</dcterms:modified>
</cp:coreProperties>
</file>